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185" windowWidth="9420" windowHeight="5145"/>
  </bookViews>
  <sheets>
    <sheet name="1" sheetId="16" r:id="rId1"/>
    <sheet name="зпл" sheetId="17" r:id="rId2"/>
  </sheets>
  <calcPr calcId="144525"/>
</workbook>
</file>

<file path=xl/calcChain.xml><?xml version="1.0" encoding="utf-8"?>
<calcChain xmlns="http://schemas.openxmlformats.org/spreadsheetml/2006/main">
  <c r="F34" i="17" l="1"/>
  <c r="E34" i="17" l="1"/>
  <c r="D34" i="17"/>
  <c r="C34" i="17"/>
  <c r="B12" i="17" l="1"/>
  <c r="B34" i="17"/>
  <c r="H33" i="17"/>
  <c r="H32" i="17" l="1"/>
  <c r="H30" i="17"/>
  <c r="H31" i="17"/>
  <c r="H29" i="17"/>
  <c r="D28" i="17"/>
  <c r="H28" i="17" s="1"/>
  <c r="H27" i="17" l="1"/>
  <c r="H26" i="17"/>
  <c r="H25" i="17"/>
  <c r="G34" i="17"/>
  <c r="H24" i="17" l="1"/>
  <c r="G23" i="17"/>
  <c r="D23" i="17"/>
  <c r="C23" i="17"/>
  <c r="F22" i="17"/>
  <c r="G22" i="17"/>
  <c r="H22" i="17"/>
  <c r="H23" i="17" l="1"/>
  <c r="H21" i="17"/>
  <c r="H20" i="17" l="1"/>
  <c r="H19" i="17"/>
  <c r="H18" i="17"/>
  <c r="H17" i="17"/>
  <c r="H16" i="17"/>
  <c r="G15" i="17" l="1"/>
  <c r="F15" i="17"/>
  <c r="E15" i="17"/>
  <c r="D15" i="17"/>
  <c r="C15" i="17"/>
  <c r="H10" i="17"/>
  <c r="H11" i="17"/>
  <c r="G9" i="17"/>
  <c r="F9" i="17"/>
  <c r="E9" i="17"/>
  <c r="D9" i="17"/>
  <c r="C9" i="17"/>
  <c r="H9" i="17" s="1"/>
  <c r="G8" i="17"/>
  <c r="F8" i="17"/>
  <c r="E8" i="17"/>
  <c r="D8" i="17"/>
  <c r="C8" i="17"/>
  <c r="G7" i="17"/>
  <c r="G12" i="17" s="1"/>
  <c r="F7" i="17"/>
  <c r="E7" i="17"/>
  <c r="E12" i="17" s="1"/>
  <c r="D7" i="17"/>
  <c r="C7" i="17"/>
  <c r="H7" i="17" s="1"/>
  <c r="D12" i="17" l="1"/>
  <c r="F12" i="17"/>
  <c r="H8" i="17"/>
  <c r="H15" i="17"/>
  <c r="H34" i="17" s="1"/>
  <c r="H12" i="17"/>
  <c r="C12" i="17"/>
  <c r="C39" i="16"/>
  <c r="C32" i="16" l="1"/>
  <c r="C40" i="16" s="1"/>
  <c r="C53" i="16" l="1"/>
</calcChain>
</file>

<file path=xl/sharedStrings.xml><?xml version="1.0" encoding="utf-8"?>
<sst xmlns="http://schemas.openxmlformats.org/spreadsheetml/2006/main" count="92" uniqueCount="76">
  <si>
    <t>РАСХОДЫ</t>
  </si>
  <si>
    <t>ДОХОДЫ</t>
  </si>
  <si>
    <t xml:space="preserve">итого </t>
  </si>
  <si>
    <t>о производственно-финансовой  деятельности ООО "АртИНстрой"</t>
  </si>
  <si>
    <t>ремонт кровли</t>
  </si>
  <si>
    <t>Услуги производственного характера в том числе</t>
  </si>
  <si>
    <t>Отчет</t>
  </si>
  <si>
    <t>Заработная плата АУП</t>
  </si>
  <si>
    <t>Инструменты, инвентарь</t>
  </si>
  <si>
    <t>МБП</t>
  </si>
  <si>
    <t>I. Основное производство   Сч.20</t>
  </si>
  <si>
    <t>снятие показаний приборов учета ТП и ГВС</t>
  </si>
  <si>
    <t>Итого</t>
  </si>
  <si>
    <t>II. Общеэксплуатационные расходы Сч.26</t>
  </si>
  <si>
    <t>Себестоимость</t>
  </si>
  <si>
    <t>услуги за размещение оборудования</t>
  </si>
  <si>
    <t>Работы по договорам оказания услуг</t>
  </si>
  <si>
    <t>вода на одн</t>
  </si>
  <si>
    <t>жилищные услуги по тарифу</t>
  </si>
  <si>
    <t>вода на ОДН</t>
  </si>
  <si>
    <t>электроэнергия на ОДН</t>
  </si>
  <si>
    <t>Прочие расходы всего</t>
  </si>
  <si>
    <t>ГВС на ОДН</t>
  </si>
  <si>
    <t xml:space="preserve">сч 90 </t>
  </si>
  <si>
    <t>итого
год</t>
  </si>
  <si>
    <t>Прибыль/убытки</t>
  </si>
  <si>
    <t>сч 99</t>
  </si>
  <si>
    <t>сч 68усн</t>
  </si>
  <si>
    <t>Налог при применении УСНО</t>
  </si>
  <si>
    <t xml:space="preserve">Материалы на ремонт </t>
  </si>
  <si>
    <t>тех.осмотр и ослуживание газ.оборудования</t>
  </si>
  <si>
    <t>91.2</t>
  </si>
  <si>
    <t>Всего доходов,  в том числе</t>
  </si>
  <si>
    <t>осмотр и чистка вентканалов</t>
  </si>
  <si>
    <t>за  январь - декабрь  2020 г.</t>
  </si>
  <si>
    <t>ТЕХ.ПРОЕКТ Бабаевского 1, 5</t>
  </si>
  <si>
    <t>освидетельствование лифтов</t>
  </si>
  <si>
    <t>прочие доходы (госпошлина, суд.расх.)</t>
  </si>
  <si>
    <t>транспортны услуги</t>
  </si>
  <si>
    <t>прочистка канализации Бу 14</t>
  </si>
  <si>
    <t>Прибыль</t>
  </si>
  <si>
    <t>диагностика ВДГО</t>
  </si>
  <si>
    <t>ИНГОССТРАХ</t>
  </si>
  <si>
    <t>ООО Лукойл-энергосервис</t>
  </si>
  <si>
    <t>ИП Чавычалов опрессовка</t>
  </si>
  <si>
    <t>ООО Бизнес стандарт систем атестация раб.мест</t>
  </si>
  <si>
    <t>Площадь жилых и нежилых помещений, кв.м.</t>
  </si>
  <si>
    <t>Бульварная, 14</t>
  </si>
  <si>
    <t>Бабаевского, 1, 5</t>
  </si>
  <si>
    <t>Жилая, 5</t>
  </si>
  <si>
    <t>Жилая 6, 2</t>
  </si>
  <si>
    <t>Жилая 8, 3</t>
  </si>
  <si>
    <t>слесарь-сантехник</t>
  </si>
  <si>
    <t>приемщик заявок</t>
  </si>
  <si>
    <t>слесарь-сантехник (свар.)</t>
  </si>
  <si>
    <t>уборщик помещений</t>
  </si>
  <si>
    <t>итого</t>
  </si>
  <si>
    <t>Основное производство</t>
  </si>
  <si>
    <t>электротехнические работы</t>
  </si>
  <si>
    <t>содержание дворовой тер</t>
  </si>
  <si>
    <t>выкатка контейнеров</t>
  </si>
  <si>
    <t>содержание мест общ.польз.</t>
  </si>
  <si>
    <t>сварные работы</t>
  </si>
  <si>
    <t>сварные работы, покраска</t>
  </si>
  <si>
    <t>сварные работы, проч.раб.</t>
  </si>
  <si>
    <t>содер.прид.тер., подезд.</t>
  </si>
  <si>
    <t>содерж. мест общ.польз</t>
  </si>
  <si>
    <t>покраска</t>
  </si>
  <si>
    <t>Зарплата и ГПД за 2020</t>
  </si>
  <si>
    <t>Заработная плата основных рабочих:
слесарь-сантехник, приемщик заявок, уборщик помещений</t>
  </si>
  <si>
    <t>Производственные работы по договорам подряда:
содерание придомовой территории, мест общего пользования МКД, эл.сварочные работы, покраска подъездов, прочие работы</t>
  </si>
  <si>
    <t xml:space="preserve">Страховые взносы </t>
  </si>
  <si>
    <t xml:space="preserve">Страховые взносы  </t>
  </si>
  <si>
    <t>Страховые взносы всего</t>
  </si>
  <si>
    <t>Дебиторская задолженность на 31.12.2020</t>
  </si>
  <si>
    <t>итого
год,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</si>
</sst>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2" fontId="0" fillId="0" borderId="0" xfId="0" applyNumberFormat="1"/>
    <xf numFmtId="0" fontId="3" fillId="0" borderId="0" xfId="0" applyFont="1"/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2" fontId="0" fillId="4" borderId="0" xfId="0" applyNumberFormat="1" applyFill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2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1" fillId="5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RowHeight="12.75" x14ac:dyDescent="0.2"/>
  <cols>
    <col min="1" max="1" width="7.28515625" customWidth="1"/>
    <col min="2" max="2" width="52.140625" customWidth="1"/>
    <col min="3" max="3" width="21.7109375" customWidth="1"/>
    <col min="4" max="4" width="11" customWidth="1"/>
  </cols>
  <sheetData>
    <row r="1" spans="1:4" x14ac:dyDescent="0.2">
      <c r="A1" s="37" t="s">
        <v>6</v>
      </c>
      <c r="B1" s="37"/>
      <c r="C1" s="37"/>
    </row>
    <row r="2" spans="1:4" x14ac:dyDescent="0.2">
      <c r="A2" s="37" t="s">
        <v>3</v>
      </c>
      <c r="B2" s="37"/>
      <c r="C2" s="37"/>
    </row>
    <row r="3" spans="1:4" x14ac:dyDescent="0.2">
      <c r="A3" s="37" t="s">
        <v>34</v>
      </c>
      <c r="B3" s="37"/>
      <c r="C3" s="37"/>
    </row>
    <row r="4" spans="1:4" x14ac:dyDescent="0.2">
      <c r="B4" s="14"/>
    </row>
    <row r="5" spans="1:4" ht="25.5" x14ac:dyDescent="0.2">
      <c r="A5" s="7"/>
      <c r="B5" s="2" t="s">
        <v>0</v>
      </c>
      <c r="C5" s="16" t="s">
        <v>75</v>
      </c>
    </row>
    <row r="6" spans="1:4" x14ac:dyDescent="0.2">
      <c r="A6" s="7"/>
      <c r="B6" s="2"/>
      <c r="C6" s="16"/>
    </row>
    <row r="7" spans="1:4" x14ac:dyDescent="0.2">
      <c r="A7" s="7"/>
      <c r="B7" s="2"/>
      <c r="C7" s="16"/>
    </row>
    <row r="8" spans="1:4" x14ac:dyDescent="0.2">
      <c r="A8" s="7"/>
      <c r="B8" s="2" t="s">
        <v>10</v>
      </c>
      <c r="C8" s="15"/>
    </row>
    <row r="9" spans="1:4" ht="38.25" x14ac:dyDescent="0.2">
      <c r="A9" s="7">
        <v>1</v>
      </c>
      <c r="B9" s="36" t="s">
        <v>69</v>
      </c>
      <c r="C9" s="13">
        <v>702107.46</v>
      </c>
    </row>
    <row r="10" spans="1:4" x14ac:dyDescent="0.2">
      <c r="A10" s="7">
        <v>2</v>
      </c>
      <c r="B10" s="3" t="s">
        <v>72</v>
      </c>
      <c r="C10" s="13">
        <v>187233.33</v>
      </c>
      <c r="D10" s="17"/>
    </row>
    <row r="11" spans="1:4" ht="63.75" x14ac:dyDescent="0.2">
      <c r="A11" s="7">
        <v>3</v>
      </c>
      <c r="B11" s="36" t="s">
        <v>70</v>
      </c>
      <c r="C11" s="13">
        <v>944564.28</v>
      </c>
    </row>
    <row r="12" spans="1:4" x14ac:dyDescent="0.2">
      <c r="A12" s="7">
        <v>4</v>
      </c>
      <c r="B12" s="3" t="s">
        <v>73</v>
      </c>
      <c r="C12" s="13">
        <v>254219.17</v>
      </c>
    </row>
    <row r="13" spans="1:4" x14ac:dyDescent="0.2">
      <c r="A13" s="7">
        <v>5</v>
      </c>
      <c r="B13" s="3" t="s">
        <v>29</v>
      </c>
      <c r="C13" s="13">
        <v>138431.41</v>
      </c>
    </row>
    <row r="14" spans="1:4" x14ac:dyDescent="0.2">
      <c r="A14" s="7">
        <v>6</v>
      </c>
      <c r="B14" s="3" t="s">
        <v>8</v>
      </c>
      <c r="C14" s="13">
        <v>17697.32</v>
      </c>
    </row>
    <row r="15" spans="1:4" x14ac:dyDescent="0.2">
      <c r="A15" s="7">
        <v>7</v>
      </c>
      <c r="B15" s="4" t="s">
        <v>9</v>
      </c>
      <c r="C15" s="13">
        <v>19810</v>
      </c>
    </row>
    <row r="16" spans="1:4" x14ac:dyDescent="0.2">
      <c r="A16" s="7">
        <v>8</v>
      </c>
      <c r="B16" s="3" t="s">
        <v>5</v>
      </c>
      <c r="C16" s="13">
        <v>543720.81999999995</v>
      </c>
    </row>
    <row r="17" spans="1:4" x14ac:dyDescent="0.2">
      <c r="A17" s="7"/>
      <c r="B17" s="3" t="s">
        <v>11</v>
      </c>
      <c r="C17" s="11">
        <v>16800</v>
      </c>
    </row>
    <row r="18" spans="1:4" x14ac:dyDescent="0.2">
      <c r="A18" s="7"/>
      <c r="B18" s="3" t="s">
        <v>30</v>
      </c>
      <c r="C18" s="11">
        <v>27603.65</v>
      </c>
    </row>
    <row r="19" spans="1:4" x14ac:dyDescent="0.2">
      <c r="A19" s="7"/>
      <c r="B19" s="3" t="s">
        <v>36</v>
      </c>
      <c r="C19" s="11">
        <v>36000</v>
      </c>
    </row>
    <row r="20" spans="1:4" x14ac:dyDescent="0.2">
      <c r="A20" s="7"/>
      <c r="B20" s="3" t="s">
        <v>17</v>
      </c>
      <c r="C20" s="11">
        <v>28766.16</v>
      </c>
      <c r="D20" s="17"/>
    </row>
    <row r="21" spans="1:4" x14ac:dyDescent="0.2">
      <c r="A21" s="7"/>
      <c r="B21" s="3" t="s">
        <v>35</v>
      </c>
      <c r="C21" s="11">
        <v>5000</v>
      </c>
    </row>
    <row r="22" spans="1:4" x14ac:dyDescent="0.2">
      <c r="A22" s="7"/>
      <c r="B22" s="3" t="s">
        <v>4</v>
      </c>
      <c r="C22" s="11">
        <v>10000</v>
      </c>
    </row>
    <row r="23" spans="1:4" x14ac:dyDescent="0.2">
      <c r="A23" s="7"/>
      <c r="B23" s="3" t="s">
        <v>22</v>
      </c>
      <c r="C23" s="11">
        <v>3598.13</v>
      </c>
    </row>
    <row r="24" spans="1:4" x14ac:dyDescent="0.2">
      <c r="A24" s="7"/>
      <c r="B24" s="3" t="s">
        <v>33</v>
      </c>
      <c r="C24" s="11">
        <v>13650</v>
      </c>
    </row>
    <row r="25" spans="1:4" x14ac:dyDescent="0.2">
      <c r="A25" s="7"/>
      <c r="B25" s="3" t="s">
        <v>39</v>
      </c>
      <c r="C25" s="11">
        <v>4200</v>
      </c>
    </row>
    <row r="26" spans="1:4" x14ac:dyDescent="0.2">
      <c r="A26" s="7"/>
      <c r="B26" s="3" t="s">
        <v>38</v>
      </c>
      <c r="C26" s="11">
        <v>1632</v>
      </c>
    </row>
    <row r="27" spans="1:4" x14ac:dyDescent="0.2">
      <c r="A27" s="7"/>
      <c r="B27" s="3" t="s">
        <v>41</v>
      </c>
      <c r="C27" s="11">
        <v>11000</v>
      </c>
    </row>
    <row r="28" spans="1:4" x14ac:dyDescent="0.2">
      <c r="A28" s="7"/>
      <c r="B28" s="3" t="s">
        <v>42</v>
      </c>
      <c r="C28" s="11">
        <v>4500</v>
      </c>
    </row>
    <row r="29" spans="1:4" x14ac:dyDescent="0.2">
      <c r="A29" s="7"/>
      <c r="B29" s="3" t="s">
        <v>45</v>
      </c>
      <c r="C29" s="11">
        <v>4500</v>
      </c>
    </row>
    <row r="30" spans="1:4" x14ac:dyDescent="0.2">
      <c r="A30" s="7"/>
      <c r="B30" s="3" t="s">
        <v>43</v>
      </c>
      <c r="C30" s="11">
        <v>257470.88</v>
      </c>
      <c r="D30" s="17"/>
    </row>
    <row r="31" spans="1:4" x14ac:dyDescent="0.2">
      <c r="A31" s="7"/>
      <c r="B31" s="3" t="s">
        <v>44</v>
      </c>
      <c r="C31" s="11">
        <v>119000</v>
      </c>
    </row>
    <row r="32" spans="1:4" x14ac:dyDescent="0.2">
      <c r="A32" s="7"/>
      <c r="B32" s="12" t="s">
        <v>2</v>
      </c>
      <c r="C32" s="13">
        <f>C9+C10+C11+C12+C13+C14+C15+C16</f>
        <v>2807783.7899999996</v>
      </c>
    </row>
    <row r="33" spans="1:4" x14ac:dyDescent="0.2">
      <c r="A33" s="7"/>
      <c r="B33" s="8" t="s">
        <v>13</v>
      </c>
      <c r="C33" s="11"/>
    </row>
    <row r="34" spans="1:4" x14ac:dyDescent="0.2">
      <c r="A34" s="7">
        <v>1</v>
      </c>
      <c r="B34" s="10" t="s">
        <v>7</v>
      </c>
      <c r="C34" s="11">
        <v>1009385.97</v>
      </c>
    </row>
    <row r="35" spans="1:4" x14ac:dyDescent="0.2">
      <c r="A35" s="7">
        <v>2</v>
      </c>
      <c r="B35" s="3" t="s">
        <v>71</v>
      </c>
      <c r="C35" s="11">
        <v>256135.96</v>
      </c>
    </row>
    <row r="36" spans="1:4" x14ac:dyDescent="0.2">
      <c r="A36" s="7">
        <v>3</v>
      </c>
      <c r="B36" s="3" t="s">
        <v>16</v>
      </c>
      <c r="C36" s="11">
        <v>57825.37</v>
      </c>
      <c r="D36" s="17"/>
    </row>
    <row r="37" spans="1:4" x14ac:dyDescent="0.2">
      <c r="A37" s="7">
        <v>4</v>
      </c>
      <c r="B37" s="3" t="s">
        <v>71</v>
      </c>
      <c r="C37" s="11">
        <v>15670.66</v>
      </c>
    </row>
    <row r="38" spans="1:4" x14ac:dyDescent="0.2">
      <c r="A38" s="7">
        <v>5</v>
      </c>
      <c r="B38" s="12" t="s">
        <v>21</v>
      </c>
      <c r="C38" s="11">
        <v>364509.2</v>
      </c>
    </row>
    <row r="39" spans="1:4" x14ac:dyDescent="0.2">
      <c r="A39" s="7"/>
      <c r="B39" s="1" t="s">
        <v>12</v>
      </c>
      <c r="C39" s="13">
        <f>C34+C35+C36+C37+C38</f>
        <v>1703527.16</v>
      </c>
    </row>
    <row r="40" spans="1:4" x14ac:dyDescent="0.2">
      <c r="A40" s="7"/>
      <c r="B40" s="1" t="s">
        <v>14</v>
      </c>
      <c r="C40" s="13">
        <f>C32+C39</f>
        <v>4511310.9499999993</v>
      </c>
    </row>
    <row r="41" spans="1:4" x14ac:dyDescent="0.2">
      <c r="A41" s="7"/>
      <c r="B41" s="1"/>
      <c r="C41" s="13"/>
    </row>
    <row r="42" spans="1:4" ht="33" customHeight="1" x14ac:dyDescent="0.2">
      <c r="A42" s="7"/>
      <c r="B42" s="8" t="s">
        <v>1</v>
      </c>
      <c r="C42" s="16" t="s">
        <v>24</v>
      </c>
    </row>
    <row r="43" spans="1:4" x14ac:dyDescent="0.2">
      <c r="A43" s="20"/>
      <c r="B43" s="5" t="s">
        <v>32</v>
      </c>
      <c r="C43" s="13">
        <v>4527249.72</v>
      </c>
    </row>
    <row r="44" spans="1:4" x14ac:dyDescent="0.2">
      <c r="A44" s="7" t="s">
        <v>23</v>
      </c>
      <c r="B44" s="5" t="s">
        <v>18</v>
      </c>
      <c r="C44" s="11">
        <v>3652925.22</v>
      </c>
    </row>
    <row r="45" spans="1:4" x14ac:dyDescent="0.2">
      <c r="A45" s="9"/>
      <c r="B45" s="5" t="s">
        <v>19</v>
      </c>
      <c r="C45" s="11">
        <v>27345.599999999999</v>
      </c>
    </row>
    <row r="46" spans="1:4" x14ac:dyDescent="0.2">
      <c r="A46" s="9"/>
      <c r="B46" s="5" t="s">
        <v>20</v>
      </c>
      <c r="C46" s="11">
        <v>724526.64</v>
      </c>
    </row>
    <row r="47" spans="1:4" x14ac:dyDescent="0.2">
      <c r="A47" s="9"/>
      <c r="B47" s="5" t="s">
        <v>22</v>
      </c>
      <c r="C47" s="11">
        <v>31547.1</v>
      </c>
      <c r="D47" s="17"/>
    </row>
    <row r="48" spans="1:4" x14ac:dyDescent="0.2">
      <c r="A48" s="9"/>
      <c r="B48" s="5" t="s">
        <v>15</v>
      </c>
      <c r="C48" s="11">
        <v>90905.16</v>
      </c>
    </row>
    <row r="49" spans="1:3" x14ac:dyDescent="0.2">
      <c r="A49" s="9"/>
      <c r="B49" s="6" t="s">
        <v>40</v>
      </c>
      <c r="C49" s="11">
        <v>15938.76</v>
      </c>
    </row>
    <row r="50" spans="1:3" x14ac:dyDescent="0.2">
      <c r="A50" s="9" t="s">
        <v>31</v>
      </c>
      <c r="B50" s="5" t="s">
        <v>37</v>
      </c>
      <c r="C50" s="11">
        <v>43.44</v>
      </c>
    </row>
    <row r="51" spans="1:3" x14ac:dyDescent="0.2">
      <c r="A51" s="9" t="s">
        <v>26</v>
      </c>
      <c r="B51" s="6" t="s">
        <v>25</v>
      </c>
      <c r="C51" s="11">
        <v>15982.2</v>
      </c>
    </row>
    <row r="52" spans="1:3" x14ac:dyDescent="0.2">
      <c r="A52" s="9" t="s">
        <v>27</v>
      </c>
      <c r="B52" s="6" t="s">
        <v>28</v>
      </c>
      <c r="C52" s="13">
        <v>39832.559999999998</v>
      </c>
    </row>
    <row r="53" spans="1:3" x14ac:dyDescent="0.2">
      <c r="A53" s="9" t="s">
        <v>26</v>
      </c>
      <c r="B53" s="6" t="s">
        <v>40</v>
      </c>
      <c r="C53" s="13">
        <f t="shared" ref="C53" si="0">C51-C52</f>
        <v>-23850.359999999997</v>
      </c>
    </row>
    <row r="54" spans="1:3" x14ac:dyDescent="0.2">
      <c r="A54" s="9"/>
      <c r="B54" s="6" t="s">
        <v>74</v>
      </c>
      <c r="C54" s="13">
        <v>3098699</v>
      </c>
    </row>
    <row r="55" spans="1:3" x14ac:dyDescent="0.2">
      <c r="C55" s="18"/>
    </row>
    <row r="56" spans="1:3" x14ac:dyDescent="0.2">
      <c r="C56" s="22"/>
    </row>
    <row r="57" spans="1:3" x14ac:dyDescent="0.2">
      <c r="C57" s="22"/>
    </row>
    <row r="58" spans="1:3" x14ac:dyDescent="0.2">
      <c r="C58" s="22"/>
    </row>
    <row r="59" spans="1:3" x14ac:dyDescent="0.2">
      <c r="C59" s="22"/>
    </row>
    <row r="60" spans="1:3" x14ac:dyDescent="0.2">
      <c r="C60" s="22"/>
    </row>
    <row r="61" spans="1:3" x14ac:dyDescent="0.2">
      <c r="C61" s="22"/>
    </row>
    <row r="62" spans="1:3" x14ac:dyDescent="0.2">
      <c r="C62" s="22"/>
    </row>
    <row r="63" spans="1:3" x14ac:dyDescent="0.2">
      <c r="C63" s="22"/>
    </row>
    <row r="64" spans="1:3" x14ac:dyDescent="0.2">
      <c r="C64" s="22"/>
    </row>
    <row r="65" spans="3:3" x14ac:dyDescent="0.2">
      <c r="C65" s="22"/>
    </row>
    <row r="66" spans="3:3" x14ac:dyDescent="0.2">
      <c r="C66" s="22"/>
    </row>
    <row r="67" spans="3:3" x14ac:dyDescent="0.2">
      <c r="C67" s="22"/>
    </row>
    <row r="68" spans="3:3" x14ac:dyDescent="0.2">
      <c r="C68" s="22"/>
    </row>
    <row r="69" spans="3:3" x14ac:dyDescent="0.2">
      <c r="C69" s="17"/>
    </row>
  </sheetData>
  <mergeCells count="3">
    <mergeCell ref="A1:C1"/>
    <mergeCell ref="A2:C2"/>
    <mergeCell ref="A3:C3"/>
  </mergeCells>
  <pageMargins left="0.19685039370078741" right="0.19685039370078741" top="0.19685039370078741" bottom="7.874015748031496E-2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activeCell="J22" sqref="J22"/>
    </sheetView>
  </sheetViews>
  <sheetFormatPr defaultRowHeight="12.75" x14ac:dyDescent="0.2"/>
  <cols>
    <col min="1" max="1" width="26.28515625" style="20" customWidth="1"/>
    <col min="2" max="2" width="10.42578125" style="21" customWidth="1"/>
    <col min="3" max="3" width="16.42578125" customWidth="1"/>
    <col min="4" max="4" width="15.85546875" customWidth="1"/>
    <col min="5" max="5" width="11.42578125" customWidth="1"/>
    <col min="6" max="6" width="10.5703125" customWidth="1"/>
    <col min="7" max="7" width="12" customWidth="1"/>
    <col min="8" max="8" width="9.7109375" customWidth="1"/>
  </cols>
  <sheetData>
    <row r="1" spans="1:8" x14ac:dyDescent="0.2">
      <c r="A1" s="42" t="s">
        <v>68</v>
      </c>
      <c r="B1" s="42"/>
      <c r="C1" s="42"/>
      <c r="D1" s="42"/>
      <c r="E1" s="42"/>
      <c r="F1" s="42"/>
      <c r="G1" s="42"/>
      <c r="H1" s="42"/>
    </row>
    <row r="2" spans="1:8" x14ac:dyDescent="0.2">
      <c r="A2" s="21"/>
    </row>
    <row r="3" spans="1:8" x14ac:dyDescent="0.2">
      <c r="A3" s="38"/>
      <c r="B3" s="39"/>
      <c r="C3" s="23" t="s">
        <v>46</v>
      </c>
      <c r="D3" s="5"/>
      <c r="E3" s="5"/>
      <c r="F3" s="5"/>
      <c r="G3" s="5"/>
      <c r="H3" s="5" t="s">
        <v>12</v>
      </c>
    </row>
    <row r="4" spans="1:8" x14ac:dyDescent="0.2">
      <c r="A4" s="38"/>
      <c r="B4" s="40"/>
      <c r="C4" s="32">
        <v>6493</v>
      </c>
      <c r="D4" s="8">
        <v>4286.2</v>
      </c>
      <c r="E4" s="8">
        <v>2760.7</v>
      </c>
      <c r="F4" s="8">
        <v>7137.2</v>
      </c>
      <c r="G4" s="8">
        <v>7166.3</v>
      </c>
      <c r="H4" s="8">
        <v>27843.4</v>
      </c>
    </row>
    <row r="5" spans="1:8" x14ac:dyDescent="0.2">
      <c r="A5" s="38"/>
      <c r="B5" s="41"/>
      <c r="C5" s="24" t="s">
        <v>47</v>
      </c>
      <c r="D5" s="7" t="s">
        <v>48</v>
      </c>
      <c r="E5" s="7" t="s">
        <v>49</v>
      </c>
      <c r="F5" s="7" t="s">
        <v>50</v>
      </c>
      <c r="G5" s="7" t="s">
        <v>51</v>
      </c>
      <c r="H5" s="7"/>
    </row>
    <row r="6" spans="1:8" x14ac:dyDescent="0.2">
      <c r="A6" s="26" t="s">
        <v>57</v>
      </c>
      <c r="B6" s="27"/>
      <c r="C6" s="24"/>
      <c r="D6" s="7"/>
      <c r="E6" s="7"/>
      <c r="F6" s="7"/>
      <c r="G6" s="7"/>
      <c r="H6" s="7"/>
    </row>
    <row r="7" spans="1:8" x14ac:dyDescent="0.2">
      <c r="A7" s="20" t="s">
        <v>52</v>
      </c>
      <c r="B7" s="25">
        <v>272892.87</v>
      </c>
      <c r="C7" s="28">
        <f>B7*C4/H4</f>
        <v>63637.824579972272</v>
      </c>
      <c r="D7" s="29">
        <f>B7*D4/H4</f>
        <v>42009.001034140936</v>
      </c>
      <c r="E7" s="29">
        <f>B7*E4/H4</f>
        <v>27057.591609106647</v>
      </c>
      <c r="F7" s="29">
        <f>B7*F4/H4</f>
        <v>69951.621991710781</v>
      </c>
      <c r="G7" s="29">
        <f>B7*G4/H4</f>
        <v>70236.830785069338</v>
      </c>
      <c r="H7" s="29">
        <f>SUM(C7:G7)</f>
        <v>272892.87</v>
      </c>
    </row>
    <row r="8" spans="1:8" x14ac:dyDescent="0.2">
      <c r="A8" s="20" t="s">
        <v>52</v>
      </c>
      <c r="B8" s="25">
        <v>164849.72</v>
      </c>
      <c r="C8" s="28">
        <f>B8*C4/H4</f>
        <v>38442.475845622299</v>
      </c>
      <c r="D8" s="29">
        <f>B8*D4/H4</f>
        <v>25376.888952642275</v>
      </c>
      <c r="E8" s="29">
        <f>B8*E4/H4</f>
        <v>16345.008943017014</v>
      </c>
      <c r="F8" s="29">
        <f>B8*F4/H4</f>
        <v>42256.528354439462</v>
      </c>
      <c r="G8" s="29">
        <f>B8*G4/H4</f>
        <v>42428.817904278934</v>
      </c>
      <c r="H8" s="30">
        <f>SUM(C8:G8)</f>
        <v>164849.72</v>
      </c>
    </row>
    <row r="9" spans="1:8" x14ac:dyDescent="0.2">
      <c r="A9" s="20" t="s">
        <v>53</v>
      </c>
      <c r="B9" s="25">
        <v>77009.69</v>
      </c>
      <c r="C9" s="31">
        <f>B9*C4/H4</f>
        <v>17958.436008892593</v>
      </c>
      <c r="D9" s="9">
        <f>B9*D4/H4</f>
        <v>11854.835734069833</v>
      </c>
      <c r="E9" s="9">
        <f>B9*E4/H4</f>
        <v>7635.5851362620942</v>
      </c>
      <c r="F9" s="9">
        <f>B9*F4/H4</f>
        <v>19740.17395389931</v>
      </c>
      <c r="G9" s="9">
        <f>B9*G4/H4</f>
        <v>19820.659166876172</v>
      </c>
      <c r="H9" s="9">
        <f>SUM(C9:G9)</f>
        <v>77009.69</v>
      </c>
    </row>
    <row r="10" spans="1:8" x14ac:dyDescent="0.2">
      <c r="A10" s="20" t="s">
        <v>54</v>
      </c>
      <c r="B10" s="25">
        <v>12298.85</v>
      </c>
      <c r="C10" s="24">
        <v>12298.85</v>
      </c>
      <c r="D10" s="7"/>
      <c r="E10" s="7"/>
      <c r="F10" s="7"/>
      <c r="G10" s="7"/>
      <c r="H10" s="7">
        <f>SUM(C10:G10)</f>
        <v>12298.85</v>
      </c>
    </row>
    <row r="11" spans="1:8" x14ac:dyDescent="0.2">
      <c r="A11" s="20" t="s">
        <v>55</v>
      </c>
      <c r="B11" s="25">
        <v>175056.33</v>
      </c>
      <c r="C11" s="24"/>
      <c r="D11" s="7">
        <v>35011.269999999997</v>
      </c>
      <c r="E11" s="7"/>
      <c r="F11" s="7">
        <v>70022.53</v>
      </c>
      <c r="G11" s="7">
        <v>70022.53</v>
      </c>
      <c r="H11" s="7">
        <f>SUM(C11:G11)</f>
        <v>175056.33</v>
      </c>
    </row>
    <row r="12" spans="1:8" x14ac:dyDescent="0.2">
      <c r="A12" s="20" t="s">
        <v>56</v>
      </c>
      <c r="B12" s="25">
        <f>SUM(B7:B11)</f>
        <v>702107.46</v>
      </c>
      <c r="C12" s="31">
        <f>SUM(C7:C11)</f>
        <v>132337.58643448717</v>
      </c>
      <c r="D12" s="31">
        <f t="shared" ref="D12:H12" si="0">SUM(D7:D11)</f>
        <v>114251.99572085304</v>
      </c>
      <c r="E12" s="31">
        <f t="shared" si="0"/>
        <v>51038.185688385754</v>
      </c>
      <c r="F12" s="31">
        <f t="shared" si="0"/>
        <v>201970.85430004954</v>
      </c>
      <c r="G12" s="31">
        <f t="shared" si="0"/>
        <v>202508.83785622445</v>
      </c>
      <c r="H12" s="31">
        <f t="shared" si="0"/>
        <v>702107.46</v>
      </c>
    </row>
    <row r="13" spans="1:8" x14ac:dyDescent="0.2">
      <c r="B13" s="25"/>
      <c r="C13" s="24"/>
      <c r="D13" s="7"/>
      <c r="E13" s="7"/>
      <c r="F13" s="7"/>
      <c r="G13" s="7"/>
      <c r="H13" s="7"/>
    </row>
    <row r="14" spans="1:8" x14ac:dyDescent="0.2">
      <c r="A14" s="33"/>
      <c r="B14" s="34"/>
      <c r="C14" s="35"/>
      <c r="D14" s="19"/>
      <c r="E14" s="19"/>
      <c r="F14" s="19"/>
      <c r="G14" s="19"/>
      <c r="H14" s="19"/>
    </row>
    <row r="15" spans="1:8" x14ac:dyDescent="0.2">
      <c r="A15" s="20" t="s">
        <v>58</v>
      </c>
      <c r="B15" s="25">
        <v>118749.43</v>
      </c>
      <c r="C15" s="31">
        <f>B15*C4/H4</f>
        <v>27692.022130558766</v>
      </c>
      <c r="D15" s="9">
        <f>B15*D4/H4</f>
        <v>18280.231827506694</v>
      </c>
      <c r="E15" s="9">
        <f>B15*E4/H4</f>
        <v>11774.120667770458</v>
      </c>
      <c r="F15" s="9">
        <f>B15*F4/H4</f>
        <v>30439.473332854457</v>
      </c>
      <c r="G15" s="9">
        <f>B15*G4/H4</f>
        <v>30563.582041309608</v>
      </c>
      <c r="H15" s="7">
        <f t="shared" ref="H15:H33" si="1">SUM(C15:G15)</f>
        <v>118749.42999999998</v>
      </c>
    </row>
    <row r="16" spans="1:8" x14ac:dyDescent="0.2">
      <c r="A16" s="20" t="s">
        <v>59</v>
      </c>
      <c r="B16" s="25">
        <v>120289.68</v>
      </c>
      <c r="C16" s="24">
        <v>120289.68</v>
      </c>
      <c r="D16" s="7"/>
      <c r="E16" s="7"/>
      <c r="F16" s="7"/>
      <c r="G16" s="7"/>
      <c r="H16" s="7">
        <f t="shared" si="1"/>
        <v>120289.68</v>
      </c>
    </row>
    <row r="17" spans="1:9" x14ac:dyDescent="0.2">
      <c r="A17" s="20" t="s">
        <v>59</v>
      </c>
      <c r="B17" s="25">
        <v>94247.13</v>
      </c>
      <c r="C17" s="24"/>
      <c r="D17" s="7"/>
      <c r="E17" s="7"/>
      <c r="F17" s="7">
        <v>94247.13</v>
      </c>
      <c r="G17" s="7"/>
      <c r="H17" s="7">
        <f t="shared" si="1"/>
        <v>94247.13</v>
      </c>
    </row>
    <row r="18" spans="1:9" x14ac:dyDescent="0.2">
      <c r="A18" s="20" t="s">
        <v>59</v>
      </c>
      <c r="B18" s="25">
        <v>116890</v>
      </c>
      <c r="C18" s="24"/>
      <c r="D18" s="7">
        <v>16800</v>
      </c>
      <c r="E18" s="7"/>
      <c r="F18" s="7"/>
      <c r="G18" s="7">
        <v>100090</v>
      </c>
      <c r="H18" s="7">
        <f t="shared" si="1"/>
        <v>116890</v>
      </c>
    </row>
    <row r="19" spans="1:9" x14ac:dyDescent="0.2">
      <c r="A19" s="20" t="s">
        <v>60</v>
      </c>
      <c r="B19" s="25">
        <v>11400</v>
      </c>
      <c r="C19" s="24"/>
      <c r="D19" s="7"/>
      <c r="E19" s="7">
        <v>11400</v>
      </c>
      <c r="F19" s="7"/>
      <c r="G19" s="7"/>
      <c r="H19" s="7">
        <f t="shared" si="1"/>
        <v>11400</v>
      </c>
    </row>
    <row r="20" spans="1:9" x14ac:dyDescent="0.2">
      <c r="A20" s="20" t="s">
        <v>61</v>
      </c>
      <c r="B20" s="25">
        <v>38322.58</v>
      </c>
      <c r="C20" s="24"/>
      <c r="D20" s="7"/>
      <c r="E20" s="7"/>
      <c r="F20" s="7"/>
      <c r="G20" s="7">
        <v>38322.58</v>
      </c>
      <c r="H20" s="7">
        <f t="shared" si="1"/>
        <v>38322.58</v>
      </c>
    </row>
    <row r="21" spans="1:9" x14ac:dyDescent="0.2">
      <c r="A21" s="20" t="s">
        <v>61</v>
      </c>
      <c r="B21" s="25">
        <v>88800</v>
      </c>
      <c r="C21" s="24"/>
      <c r="D21" s="7">
        <v>5400</v>
      </c>
      <c r="E21" s="7">
        <v>83400</v>
      </c>
      <c r="F21" s="7"/>
      <c r="G21" s="7"/>
      <c r="H21" s="7">
        <f t="shared" si="1"/>
        <v>88800</v>
      </c>
    </row>
    <row r="22" spans="1:9" x14ac:dyDescent="0.2">
      <c r="A22" s="20" t="s">
        <v>64</v>
      </c>
      <c r="B22" s="25">
        <v>23614.94</v>
      </c>
      <c r="C22" s="24">
        <v>11676</v>
      </c>
      <c r="D22" s="7">
        <v>2396.67</v>
      </c>
      <c r="E22" s="9">
        <v>1543.51</v>
      </c>
      <c r="F22" s="9">
        <f>1.67+3990.41</f>
        <v>3992.08</v>
      </c>
      <c r="G22" s="9">
        <f>0.5591*G4</f>
        <v>4006.6783300000002</v>
      </c>
      <c r="H22" s="9">
        <f t="shared" si="1"/>
        <v>23614.938330000001</v>
      </c>
      <c r="I22" s="17"/>
    </row>
    <row r="23" spans="1:9" x14ac:dyDescent="0.2">
      <c r="A23" s="20" t="s">
        <v>63</v>
      </c>
      <c r="B23" s="25">
        <v>26787.37</v>
      </c>
      <c r="C23" s="24">
        <f>1688.18+8045.98</f>
        <v>9734.16</v>
      </c>
      <c r="D23" s="7">
        <f>11494.25+1114.41</f>
        <v>12608.66</v>
      </c>
      <c r="E23" s="7">
        <v>717.82</v>
      </c>
      <c r="F23" s="7">
        <v>1855.63</v>
      </c>
      <c r="G23" s="7">
        <f>8.1+1863</f>
        <v>1871.1</v>
      </c>
      <c r="H23" s="7">
        <f t="shared" si="1"/>
        <v>26787.37</v>
      </c>
    </row>
    <row r="24" spans="1:9" x14ac:dyDescent="0.2">
      <c r="A24" s="20" t="s">
        <v>65</v>
      </c>
      <c r="B24" s="25">
        <v>132380</v>
      </c>
      <c r="C24" s="24"/>
      <c r="D24" s="7">
        <v>36000</v>
      </c>
      <c r="E24" s="7"/>
      <c r="F24" s="7">
        <v>50000</v>
      </c>
      <c r="G24" s="7">
        <v>46380</v>
      </c>
      <c r="H24" s="7">
        <f t="shared" si="1"/>
        <v>132380</v>
      </c>
    </row>
    <row r="25" spans="1:9" x14ac:dyDescent="0.2">
      <c r="A25" s="20" t="s">
        <v>66</v>
      </c>
      <c r="B25" s="25">
        <v>5000</v>
      </c>
      <c r="C25" s="24"/>
      <c r="D25" s="7"/>
      <c r="E25" s="7"/>
      <c r="F25" s="7"/>
      <c r="G25" s="7">
        <v>5000</v>
      </c>
      <c r="H25" s="7">
        <f t="shared" si="1"/>
        <v>5000</v>
      </c>
    </row>
    <row r="26" spans="1:9" x14ac:dyDescent="0.2">
      <c r="A26" s="20" t="s">
        <v>66</v>
      </c>
      <c r="B26" s="25">
        <v>29888.52</v>
      </c>
      <c r="C26" s="24"/>
      <c r="D26" s="7"/>
      <c r="E26" s="7"/>
      <c r="F26" s="7">
        <v>29888.52</v>
      </c>
      <c r="G26" s="7"/>
      <c r="H26" s="7">
        <f t="shared" si="1"/>
        <v>29888.52</v>
      </c>
    </row>
    <row r="27" spans="1:9" x14ac:dyDescent="0.2">
      <c r="A27" s="20" t="s">
        <v>66</v>
      </c>
      <c r="B27" s="25">
        <v>13800</v>
      </c>
      <c r="C27" s="24"/>
      <c r="D27" s="7"/>
      <c r="E27" s="7">
        <v>13800</v>
      </c>
      <c r="F27" s="7"/>
      <c r="G27" s="7"/>
      <c r="H27" s="7">
        <f t="shared" si="1"/>
        <v>13800</v>
      </c>
    </row>
    <row r="28" spans="1:9" x14ac:dyDescent="0.2">
      <c r="A28" s="20" t="s">
        <v>67</v>
      </c>
      <c r="B28" s="25">
        <v>34482.76</v>
      </c>
      <c r="C28" s="24"/>
      <c r="D28" s="7">
        <f>5747.13+11494.25</f>
        <v>17241.38</v>
      </c>
      <c r="E28" s="7"/>
      <c r="F28" s="7">
        <v>8603.15</v>
      </c>
      <c r="G28" s="7">
        <v>8638.23</v>
      </c>
      <c r="H28" s="7">
        <f t="shared" si="1"/>
        <v>34482.759999999995</v>
      </c>
    </row>
    <row r="29" spans="1:9" x14ac:dyDescent="0.2">
      <c r="A29" s="20" t="s">
        <v>62</v>
      </c>
      <c r="B29" s="25">
        <v>10344.83</v>
      </c>
      <c r="C29" s="24">
        <v>10344.83</v>
      </c>
      <c r="D29" s="7"/>
      <c r="E29" s="7"/>
      <c r="F29" s="7"/>
      <c r="G29" s="7"/>
      <c r="H29" s="7">
        <f t="shared" si="1"/>
        <v>10344.83</v>
      </c>
    </row>
    <row r="30" spans="1:9" x14ac:dyDescent="0.2">
      <c r="A30" s="20" t="s">
        <v>59</v>
      </c>
      <c r="B30" s="25">
        <v>10000</v>
      </c>
      <c r="C30" s="24"/>
      <c r="D30" s="7"/>
      <c r="E30" s="7"/>
      <c r="F30" s="7"/>
      <c r="G30" s="7">
        <v>10000</v>
      </c>
      <c r="H30" s="7">
        <f t="shared" si="1"/>
        <v>10000</v>
      </c>
    </row>
    <row r="31" spans="1:9" x14ac:dyDescent="0.2">
      <c r="A31" s="20" t="s">
        <v>66</v>
      </c>
      <c r="B31" s="25">
        <v>2890</v>
      </c>
      <c r="C31" s="24"/>
      <c r="D31" s="7"/>
      <c r="E31" s="7"/>
      <c r="F31" s="7"/>
      <c r="G31" s="7">
        <v>2890</v>
      </c>
      <c r="H31" s="7">
        <f t="shared" si="1"/>
        <v>2890</v>
      </c>
    </row>
    <row r="32" spans="1:9" x14ac:dyDescent="0.2">
      <c r="A32" s="20" t="s">
        <v>67</v>
      </c>
      <c r="B32" s="25">
        <v>5747.13</v>
      </c>
      <c r="C32" s="24"/>
      <c r="D32" s="7"/>
      <c r="E32" s="7"/>
      <c r="F32" s="7"/>
      <c r="G32" s="7">
        <v>5747.13</v>
      </c>
      <c r="H32" s="7">
        <f t="shared" si="1"/>
        <v>5747.13</v>
      </c>
    </row>
    <row r="33" spans="1:8" x14ac:dyDescent="0.2">
      <c r="A33" s="20" t="s">
        <v>65</v>
      </c>
      <c r="B33" s="25">
        <v>60929.91</v>
      </c>
      <c r="C33" s="24"/>
      <c r="D33" s="7">
        <v>12650</v>
      </c>
      <c r="E33" s="7"/>
      <c r="F33" s="7">
        <v>48279.91</v>
      </c>
      <c r="G33" s="7"/>
      <c r="H33" s="7">
        <f t="shared" si="1"/>
        <v>60929.91</v>
      </c>
    </row>
    <row r="34" spans="1:8" x14ac:dyDescent="0.2">
      <c r="A34" s="20" t="s">
        <v>56</v>
      </c>
      <c r="B34" s="25">
        <f>SUM(B15:B33)</f>
        <v>944564.28</v>
      </c>
      <c r="C34" s="31">
        <f>SUM(C15:C33)</f>
        <v>179736.69213055875</v>
      </c>
      <c r="D34" s="31">
        <f t="shared" ref="D34:E34" si="2">SUM(D15:D33)</f>
        <v>121376.9418275067</v>
      </c>
      <c r="E34" s="31">
        <f t="shared" si="2"/>
        <v>122635.45066777046</v>
      </c>
      <c r="F34" s="31">
        <f>SUM(F15:F33)</f>
        <v>267305.8933328545</v>
      </c>
      <c r="G34" s="31">
        <f>SUM(G15:G33)</f>
        <v>253509.30037130963</v>
      </c>
      <c r="H34" s="9">
        <f>SUM(H15:H33)</f>
        <v>944564.27833000012</v>
      </c>
    </row>
    <row r="36" spans="1:8" x14ac:dyDescent="0.2">
      <c r="F36" s="17"/>
      <c r="G36" s="17"/>
    </row>
  </sheetData>
  <mergeCells count="3">
    <mergeCell ref="A3:A5"/>
    <mergeCell ref="B3:B5"/>
    <mergeCell ref="A1:H1"/>
  </mergeCells>
  <pageMargins left="7.874015748031496E-2" right="7.874015748031496E-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зпл</vt:lpstr>
    </vt:vector>
  </TitlesOfParts>
  <Company>МММ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Пользователь</cp:lastModifiedBy>
  <cp:lastPrinted>2021-02-18T09:24:24Z</cp:lastPrinted>
  <dcterms:created xsi:type="dcterms:W3CDTF">2004-11-29T05:27:25Z</dcterms:created>
  <dcterms:modified xsi:type="dcterms:W3CDTF">2021-03-24T10:32:05Z</dcterms:modified>
</cp:coreProperties>
</file>