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200" windowHeight="111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<sst xmlns="http://schemas.openxmlformats.org/spreadsheetml/2006/main" count="491" uniqueCount="348">
  <si>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</si>
  <si>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</si>
  <si>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</si>
  <si>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</si>
  <si>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</si>
  <si>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</si>
  <si>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</si>
  <si>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</si>
  <si>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</si>
  <si>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</si>
  <si>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</si>
  <si>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</si>
  <si>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</si>
  <si>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</si>
  <si>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</si>
  <si>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</si>
  <si>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</si>
  <si>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</si>
  <si>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</si>
  <si>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</si>
  <si>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</si>
  <si>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</si>
  <si>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</si>
  <si>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</si>
  <si>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</si>
  <si>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</si>
  <si>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</si>
  <si>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</si>
  <si>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</si>
  <si>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</si>
  <si>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</si>
  <si>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</si>
  <si>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</si>
  <si>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</si>
  <si>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</si>
  <si>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</si>
  <si>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</si>
  <si>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</si>
  <si>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</si>
  <si>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</si>
  <si>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</si>
  <si>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</si>
  <si>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</si>
  <si>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</si>
  <si>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</si>
  <si>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</si>
  <si>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</si>
  <si>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</si>
  <si>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</si>
  <si>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</si>
  <si>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</si>
  <si>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</si>
  <si>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</si>
  <si>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</si>
  <si>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</si>
  <si>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</si>
  <si>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</si>
  <si>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</si>
  <si>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</si>
  <si>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</si>
  <si>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</si>
  <si>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</si>
  <si>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</si>
  <si>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</si>
  <si>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</si>
  <si>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</si>
  <si>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</si>
  <si>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</si>
  <si>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</si>
  <si>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</si>
  <si>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</si>
  <si>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</si>
  <si>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</si>
  <si>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</si>
  <si>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</si>
  <si>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</si>
  <si>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</si>
  <si>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</si>
  <si>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</si>
  <si>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</si>
  <si>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</si>
  <si>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</si>
  <si>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</si>
  <si>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</si>
  <si>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</si>
  <si>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</si>
  <si>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</si>
  <si>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</si>
  <si>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</si>
  <si>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</si>
  <si>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</si>
  <si>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</si>
  <si>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</si>
  <si>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</si>
  <si>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</si>
  <si>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</si>
  <si>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</si>
  <si>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</si>
  <si>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</si>
  <si>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</si>
  <si>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</si>
  <si>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</si>
  <si>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</si>
  <si>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</si>
  <si>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</si>
  <si>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</si>
  <si>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</si>
  <si>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</si>
  <si>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</si>
  <si>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</si>
  <si>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</si>
  <si>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</si>
  <si>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</si>
  <si>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</si>
  <si>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</si>
  <si>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</si>
  <si>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</si>
  <si>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</si>
  <si>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</si>
  <si>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</si>
  <si>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</si>
  <si>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</si>
  <si>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</si>
  <si>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</si>
  <si>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</si>
  <si>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</si>
  <si>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</si>
  <si>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</si>
  <si>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</si>
  <si>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</si>
  <si>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</si>
  <si>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</si>
  <si>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</si>
  <si>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</si>
  <si>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</si>
  <si>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</si>
  <si>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</si>
  <si>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</si>
  <si>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</si>
  <si>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</si>
  <si>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</si>
  <si>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</si>
  <si>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</si>
  <si>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</si>
  <si>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</si>
  <si>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</si>
  <si>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</si>
  <si>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</si>
  <si>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</si>
  <si>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</si>
  <si>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</si>
  <si>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</si>
  <si>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</si>
  <si>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</si>
  <si>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</si>
  <si>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</si>
  <si>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</si>
  <si>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</si>
  <si>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</si>
  <si>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</si>
  <si>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</si>
  <si>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</si>
  <si>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</si>
  <si>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</si>
  <si>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</si>
  <si>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</si>
  <si>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</si>
  <si>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</si>
  <si>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</si>
  <si>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</si>
  <si>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</si>
  <si>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</si>
  <si>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</si>
  <si>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</si>
  <si>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</si>
  <si>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</si>
  <si>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</si>
  <si>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</si>
  <si>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</si>
  <si>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</si>
  <si>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</si>
  <si>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</si>
  <si>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</si>
  <si>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</si>
  <si>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</si>
  <si>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</si>
  <si>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</si>
  <si>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</si>
  <si>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</si>
  <si>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</si>
  <si>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</si>
  <si>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</si>
  <si>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</si>
  <si>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</si>
  <si>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</si>
  <si>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</si>
  <si>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</si>
  <si>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</si>
  <si>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</si>
  <si>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</si>
  <si>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</si>
  <si>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</si>
  <si>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</si>
  <si>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</si>
  <si>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</si>
  <si>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</si>
  <si>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</si>
  <si>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</si>
  <si>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</si>
  <si>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</si>
  <si>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</si>
  <si>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</si>
  <si>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</si>
  <si>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</si>
  <si>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</si>
  <si>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</si>
  <si>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</si>
  <si>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</si>
  <si>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</si>
  <si>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</si>
  <si>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</si>
  <si>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</si>
  <si>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</si>
  <si>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</si>
  <si>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</si>
  <si>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</si>
  <si>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</si>
  <si>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</si>
  <si>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</si>
  <si>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</si>
  <si>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</si>
  <si>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</si>
  <si>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</si>
  <si>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</si>
  <si>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</si>
  <si>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</si>
  <si>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</si>
  <si>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</si>
  <si>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</si>
  <si>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</si>
  <si>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</si>
  <si>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</si>
  <si>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</si>
  <si>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</si>
  <si>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</si>
  <si>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</si>
  <si>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</si>
  <si>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</si>
  <si>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</si>
  <si>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</si>
  <si>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</si>
  <si>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</si>
  <si>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</si>
  <si>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</si>
  <si>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</si>
  <si>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</si>
  <si>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</si>
  <si>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</si>
  <si>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</si>
  <si>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</si>
  <si>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</si>
  <si>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</si>
  <si>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</si>
  <si>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</si>
  <si>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</si>
  <si>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</si>
  <si>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</si>
  <si>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</si>
  <si>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</si>
  <si>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</si>
  <si>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</si>
  <si>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</si>
  <si>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</si>
  <si>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</si>
  <si>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</si>
  <si>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</si>
  <si>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</si>
  <si>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</si>
  <si>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</si>
  <si>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</si>
  <si>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</si>
  <si>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</si>
  <si>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</si>
  <si>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</si>
  <si>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</si>
  <si>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</si>
  <si>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</si>
  <si>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</si>
  <si>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</si>
  <si>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</si>
  <si>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</si>
  <si>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</si>
  <si>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</si>
  <si>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</si>
  <si>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</si>
  <si>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</si>
  <si>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</si>
  <si>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</si>
  <si>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</si>
  <si>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</si>
  <si>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</si>
  <si>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</si>
  <si>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</si>
  <si>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</si>
  <si>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</si>
  <si>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</si>
  <si>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</si>
  <si>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</si>
  <si>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</si>
  <si>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</si>
  <si>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</si>
  <si>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</si>
  <si>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</si>
  <si>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</si>
  <si>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</si>
  <si>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</si>
  <si>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</si>
  <si>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</si>
  <si>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</si>
  <si>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</si>
  <si>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</si>
  <si>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</si>
  <si>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</si>
  <si>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</si>
  <si>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</si>
  <si>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</si>
  <si>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</si>
  <si>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</si>
  <si>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</si>
  <si>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</si>
  <si>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</si>
  <si>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</si>
  <si>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</si>
  <si>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</si>
  <si>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</si>
  <si>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</si>
  <si>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ОДЭЛ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</si>
  <si>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</si>
  <si>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</si>
  <si>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</si>
  <si>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</si>
  <si>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</si>
  <si>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</si>
  <si>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ВСЕГО ОТОП</t>
  </si>
  <si>
    <t>Ф. И. О. СОБСТВ.</t>
  </si>
  <si>
    <t>Бреус С.Н.</t>
  </si>
  <si>
    <t xml:space="preserve"> РАСЧЕТ, ИТОГО ККК, ОДНККК,  ИДЭЛ ЗА МАРТ 2016 года</t>
  </si>
  <si>
    <t>Радуль  Е. 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</si>
</sst>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2" fontId="71" fillId="0" borderId="19" xfId="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6"/>
      <c r="T1" s="136"/>
      <c r="U1" s="1"/>
      <c r="CJ1" s="154" t="s">
        <v>19</v>
      </c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Z1">
        <v>3</v>
      </c>
    </row>
    <row r="2" spans="1:100" ht="14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136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5" t="s">
        <v>172</v>
      </c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</row>
    <row r="3" spans="1:100" ht="14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6"/>
      <c r="T3" s="136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48" t="s">
        <v>20</v>
      </c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</row>
    <row r="4" spans="1:21" ht="9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3" t="s">
        <v>153</v>
      </c>
      <c r="T4" s="133"/>
      <c r="U4" s="1"/>
    </row>
    <row r="5" spans="1:100" ht="14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3"/>
      <c r="T5" s="13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49" t="s">
        <v>21</v>
      </c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2"/>
      <c r="BZ5" s="143" t="s">
        <v>5</v>
      </c>
      <c r="CA5" s="143"/>
      <c r="CB5" s="143"/>
      <c r="CC5" s="143"/>
      <c r="CE5" s="150" t="s">
        <v>140</v>
      </c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2"/>
    </row>
    <row r="6" spans="1:100" ht="14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3"/>
      <c r="T6" s="133"/>
      <c r="U6" s="1"/>
      <c r="W6" s="139" t="s">
        <v>7</v>
      </c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Y6" s="140" t="s">
        <v>16</v>
      </c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2"/>
      <c r="BZ6" s="143" t="s">
        <v>6</v>
      </c>
      <c r="CA6" s="143"/>
      <c r="CB6" s="143"/>
      <c r="CC6" s="143"/>
      <c r="CE6" s="153" t="s">
        <v>15</v>
      </c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2"/>
    </row>
    <row r="7" spans="1:100" ht="14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3"/>
      <c r="T7" s="13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38" t="str">
        <f>INDEX(жильцы!A:A,CZ1)</f>
        <v>Государева Людмила Николаевна</v>
      </c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</row>
    <row r="8" spans="1:100" ht="14.2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3"/>
      <c r="T8" s="133"/>
      <c r="U8" s="1"/>
      <c r="W8" s="132" t="s">
        <v>9</v>
      </c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P8" s="118" t="str">
        <f>INDEX(жильцы!B:B,CZ1)</f>
        <v>ст. Павловская, ул. Первомайская, 28, кв. 3</v>
      </c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56" t="s">
        <v>25</v>
      </c>
      <c r="CL8" s="156"/>
      <c r="CM8" s="156"/>
      <c r="CN8" s="156"/>
      <c r="CO8" s="156"/>
      <c r="CP8" s="118" t="str">
        <f>INDEX(жильцы!C:C,CZ1)</f>
        <v>5-77-30</v>
      </c>
      <c r="CQ8" s="118"/>
      <c r="CR8" s="118"/>
      <c r="CS8" s="118"/>
      <c r="CT8" s="118"/>
      <c r="CU8" s="118"/>
      <c r="CV8" s="118"/>
    </row>
    <row r="9" spans="1:100" ht="14.2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3"/>
      <c r="T9" s="133"/>
      <c r="U9" s="1"/>
      <c r="W9" s="145" t="s">
        <v>182</v>
      </c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7" t="s">
        <v>13</v>
      </c>
      <c r="CO9" s="147"/>
      <c r="CP9" s="147"/>
      <c r="CQ9" s="147"/>
      <c r="CR9" s="147"/>
      <c r="CS9" s="147"/>
      <c r="CT9" s="147"/>
      <c r="CU9" s="147"/>
      <c r="CV9" s="147"/>
    </row>
    <row r="10" spans="1:100" ht="14.2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3"/>
      <c r="T10" s="133"/>
      <c r="U10" s="1"/>
      <c r="W10" s="144" t="s">
        <v>10</v>
      </c>
      <c r="X10" s="132"/>
      <c r="Y10" s="132"/>
      <c r="Z10" s="132"/>
      <c r="AA10" s="132">
        <f>INDEX(жильцы!G:G,CZ1)</f>
        <v>2803</v>
      </c>
      <c r="AB10" s="132"/>
      <c r="AC10" s="132"/>
      <c r="AD10" s="132"/>
      <c r="AE10" s="132"/>
      <c r="AF10" s="132"/>
      <c r="AG10" s="132"/>
      <c r="AH10" s="14"/>
      <c r="AI10" s="132" t="s">
        <v>11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4" t="s">
        <v>12</v>
      </c>
      <c r="BQ10" s="134"/>
      <c r="BR10" s="134"/>
      <c r="BS10" s="134"/>
      <c r="BT10" s="134"/>
      <c r="BU10" s="134"/>
      <c r="BV10" s="120">
        <v>10.84</v>
      </c>
      <c r="BW10" s="120"/>
      <c r="BX10" s="120"/>
      <c r="BY10" s="120"/>
      <c r="BZ10" s="120"/>
      <c r="CA10" s="120"/>
      <c r="CB10" s="120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21">
        <f>SUM(G3:G52)</f>
        <v>0</v>
      </c>
      <c r="CO10" s="122"/>
      <c r="CP10" s="122"/>
      <c r="CQ10" s="122"/>
      <c r="CR10" s="122"/>
      <c r="CS10" s="122"/>
      <c r="CT10" s="122"/>
      <c r="CU10" s="122"/>
      <c r="CV10" s="123"/>
    </row>
    <row r="11" spans="1:100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3"/>
      <c r="T11" s="13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2" t="s">
        <v>160</v>
      </c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4"/>
      <c r="BH11" s="158">
        <f>BH10</f>
        <v>35.2</v>
      </c>
      <c r="BI11" s="130"/>
      <c r="BJ11" s="130"/>
      <c r="BK11" s="130"/>
      <c r="BL11" s="130"/>
      <c r="BM11" s="130"/>
      <c r="BN11" s="130"/>
      <c r="BO11" s="130"/>
      <c r="BP11" s="157" t="s">
        <v>12</v>
      </c>
      <c r="BQ11" s="157"/>
      <c r="BR11" s="157"/>
      <c r="BS11" s="157"/>
      <c r="BT11" s="157"/>
      <c r="BU11" s="157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24"/>
      <c r="CO11" s="125"/>
      <c r="CP11" s="125"/>
      <c r="CQ11" s="125"/>
      <c r="CR11" s="125"/>
      <c r="CS11" s="125"/>
      <c r="CT11" s="125"/>
      <c r="CU11" s="125"/>
      <c r="CV11" s="126"/>
    </row>
    <row r="12" spans="1:100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3"/>
      <c r="T12" s="13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2" t="s">
        <v>151</v>
      </c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4" t="s">
        <v>12</v>
      </c>
      <c r="BQ12" s="134"/>
      <c r="BR12" s="134"/>
      <c r="BS12" s="134"/>
      <c r="BT12" s="134"/>
      <c r="BU12" s="134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24"/>
      <c r="CO12" s="125"/>
      <c r="CP12" s="125"/>
      <c r="CQ12" s="125"/>
      <c r="CR12" s="125"/>
      <c r="CS12" s="125"/>
      <c r="CT12" s="125"/>
      <c r="CU12" s="125"/>
      <c r="CV12" s="126"/>
    </row>
    <row r="13" spans="1:100" ht="14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3"/>
      <c r="T13" s="13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2" t="s">
        <v>162</v>
      </c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4"/>
      <c r="BH13" s="130">
        <v>2</v>
      </c>
      <c r="BI13" s="130"/>
      <c r="BJ13" s="130"/>
      <c r="BK13" s="130"/>
      <c r="BL13" s="130"/>
      <c r="BM13" s="130"/>
      <c r="BN13" s="130"/>
      <c r="BO13" s="130"/>
      <c r="BP13" s="132" t="s">
        <v>14</v>
      </c>
      <c r="BQ13" s="132"/>
      <c r="BR13" s="132"/>
      <c r="BS13" s="132"/>
      <c r="BT13" s="132"/>
      <c r="BU13" s="132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24"/>
      <c r="CO13" s="125"/>
      <c r="CP13" s="125"/>
      <c r="CQ13" s="125"/>
      <c r="CR13" s="125"/>
      <c r="CS13" s="125"/>
      <c r="CT13" s="125"/>
      <c r="CU13" s="125"/>
      <c r="CV13" s="126"/>
    </row>
    <row r="14" spans="1:100" ht="14.2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3"/>
      <c r="T14" s="13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2" t="s">
        <v>154</v>
      </c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4"/>
      <c r="BH14" s="130">
        <v>8</v>
      </c>
      <c r="BI14" s="130"/>
      <c r="BJ14" s="130"/>
      <c r="BK14" s="130"/>
      <c r="BL14" s="130"/>
      <c r="BM14" s="130"/>
      <c r="BN14" s="130"/>
      <c r="BO14" s="130"/>
      <c r="BP14" s="132" t="s">
        <v>14</v>
      </c>
      <c r="BQ14" s="132"/>
      <c r="BR14" s="132"/>
      <c r="BS14" s="132"/>
      <c r="BT14" s="132"/>
      <c r="BU14" s="132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24"/>
      <c r="CO14" s="125"/>
      <c r="CP14" s="125"/>
      <c r="CQ14" s="125"/>
      <c r="CR14" s="125"/>
      <c r="CS14" s="125"/>
      <c r="CT14" s="125"/>
      <c r="CU14" s="125"/>
      <c r="CV14" s="126"/>
    </row>
    <row r="15" spans="1:100" s="24" customFormat="1" ht="14.2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3"/>
      <c r="T15" s="13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1" t="s">
        <v>167</v>
      </c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4"/>
      <c r="BH15" s="130">
        <v>14.5</v>
      </c>
      <c r="BI15" s="130"/>
      <c r="BJ15" s="130"/>
      <c r="BK15" s="130"/>
      <c r="BL15" s="130"/>
      <c r="BM15" s="130"/>
      <c r="BN15" s="130"/>
      <c r="BO15" s="130"/>
      <c r="BP15" s="161" t="s">
        <v>161</v>
      </c>
      <c r="BQ15" s="161"/>
      <c r="BR15" s="161"/>
      <c r="BS15" s="161"/>
      <c r="BT15" s="161"/>
      <c r="BU15" s="161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24"/>
      <c r="CO15" s="125"/>
      <c r="CP15" s="125"/>
      <c r="CQ15" s="125"/>
      <c r="CR15" s="125"/>
      <c r="CS15" s="125"/>
      <c r="CT15" s="125"/>
      <c r="CU15" s="125"/>
      <c r="CV15" s="126"/>
    </row>
    <row r="16" spans="1:100" ht="14.2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3"/>
      <c r="T16" s="13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38" t="s">
        <v>171</v>
      </c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6"/>
      <c r="BH16" s="159">
        <f>SUM(BH13:BH14)</f>
        <v>10</v>
      </c>
      <c r="BI16" s="160"/>
      <c r="BJ16" s="160"/>
      <c r="BK16" s="160"/>
      <c r="BL16" s="160"/>
      <c r="BM16" s="160"/>
      <c r="BN16" s="160"/>
      <c r="BO16" s="160"/>
      <c r="BP16" s="138" t="s">
        <v>14</v>
      </c>
      <c r="BQ16" s="138"/>
      <c r="BR16" s="138"/>
      <c r="BS16" s="138"/>
      <c r="BT16" s="138"/>
      <c r="BU16" s="138"/>
      <c r="BV16" s="119">
        <v>42.1</v>
      </c>
      <c r="BW16" s="119"/>
      <c r="BX16" s="119"/>
      <c r="BY16" s="119"/>
      <c r="BZ16" s="119"/>
      <c r="CA16" s="119"/>
      <c r="CB16" s="119"/>
      <c r="CC16" s="13"/>
      <c r="CD16" s="119">
        <f t="shared" si="0"/>
        <v>421</v>
      </c>
      <c r="CE16" s="119"/>
      <c r="CF16" s="119"/>
      <c r="CG16" s="119"/>
      <c r="CH16" s="119"/>
      <c r="CI16" s="119"/>
      <c r="CJ16" s="119"/>
      <c r="CK16" s="119"/>
      <c r="CL16" s="119"/>
      <c r="CM16" s="13"/>
      <c r="CN16" s="127"/>
      <c r="CO16" s="128"/>
      <c r="CP16" s="128"/>
      <c r="CQ16" s="128"/>
      <c r="CR16" s="128"/>
      <c r="CS16" s="128"/>
      <c r="CT16" s="128"/>
      <c r="CU16" s="128"/>
      <c r="CV16" s="129"/>
    </row>
    <row r="17" spans="1:78" ht="14.2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3"/>
      <c r="T17" s="13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P18" s="137" t="s">
        <v>18</v>
      </c>
      <c r="BQ18" s="137"/>
      <c r="BR18" s="137"/>
      <c r="BS18" s="137"/>
      <c r="BT18" s="137"/>
      <c r="BU18" s="137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5" t="s">
        <v>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6"/>
      <c r="T21" s="136"/>
      <c r="U21" s="1"/>
      <c r="CJ21" s="154" t="s">
        <v>19</v>
      </c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</row>
    <row r="22" spans="1:100" ht="14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6"/>
      <c r="T22" s="136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5" t="s">
        <v>172</v>
      </c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</row>
    <row r="23" spans="1:100" ht="14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  <c r="T23" s="136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48" t="s">
        <v>20</v>
      </c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</row>
    <row r="24" spans="1:21" ht="8.2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3" t="s">
        <v>166</v>
      </c>
      <c r="T24" s="133"/>
      <c r="U24" s="1"/>
    </row>
    <row r="25" spans="1:100" ht="14.25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3"/>
      <c r="T25" s="13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49" t="s">
        <v>21</v>
      </c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2"/>
      <c r="BZ25" s="143" t="s">
        <v>5</v>
      </c>
      <c r="CA25" s="143"/>
      <c r="CB25" s="143"/>
      <c r="CC25" s="143"/>
      <c r="CE25" s="150" t="s">
        <v>140</v>
      </c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2"/>
    </row>
    <row r="26" spans="1:100" ht="14.2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3"/>
      <c r="T26" s="133"/>
      <c r="U26" s="1"/>
      <c r="W26" s="139" t="s">
        <v>7</v>
      </c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Y26" s="140" t="s">
        <v>16</v>
      </c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2"/>
      <c r="BZ26" s="143" t="s">
        <v>6</v>
      </c>
      <c r="CA26" s="143"/>
      <c r="CB26" s="143"/>
      <c r="CC26" s="143"/>
      <c r="CE26" s="153" t="s">
        <v>15</v>
      </c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2"/>
    </row>
    <row r="27" spans="1:100" ht="14.2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3"/>
      <c r="T27" s="13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38" t="str">
        <f>AP7</f>
        <v>Государева Людмила Николаевна</v>
      </c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</row>
    <row r="28" spans="1:100" ht="14.2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3"/>
      <c r="T28" s="133"/>
      <c r="U28" s="1"/>
      <c r="W28" s="132" t="s">
        <v>9</v>
      </c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P28" s="118" t="str">
        <f>AP8</f>
        <v>ст. Павловская, ул. Первомайская, 28, кв. 3</v>
      </c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56" t="s">
        <v>25</v>
      </c>
      <c r="CL28" s="156"/>
      <c r="CM28" s="156"/>
      <c r="CN28" s="156"/>
      <c r="CO28" s="156"/>
      <c r="CP28" s="118" t="str">
        <f>CP8</f>
        <v>5-77-30</v>
      </c>
      <c r="CQ28" s="118"/>
      <c r="CR28" s="118"/>
      <c r="CS28" s="118"/>
      <c r="CT28" s="118"/>
      <c r="CU28" s="118"/>
      <c r="CV28" s="118"/>
    </row>
    <row r="29" spans="1:100" ht="14.2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3"/>
      <c r="T29" s="133"/>
      <c r="U29" s="1"/>
      <c r="W29" s="145" t="s">
        <v>183</v>
      </c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7" t="s">
        <v>13</v>
      </c>
      <c r="CO29" s="147"/>
      <c r="CP29" s="147"/>
      <c r="CQ29" s="147"/>
      <c r="CR29" s="147"/>
      <c r="CS29" s="147"/>
      <c r="CT29" s="147"/>
      <c r="CU29" s="147"/>
      <c r="CV29" s="147"/>
    </row>
    <row r="30" spans="1:131" ht="14.2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3"/>
      <c r="T30" s="133"/>
      <c r="U30" s="1"/>
      <c r="W30" s="144" t="s">
        <v>10</v>
      </c>
      <c r="X30" s="132"/>
      <c r="Y30" s="132"/>
      <c r="Z30" s="132"/>
      <c r="AA30" s="132">
        <f>AA10</f>
        <v>2803</v>
      </c>
      <c r="AB30" s="132"/>
      <c r="AC30" s="132"/>
      <c r="AD30" s="132"/>
      <c r="AE30" s="132"/>
      <c r="AF30" s="132"/>
      <c r="AG30" s="132"/>
      <c r="AH30" s="14"/>
      <c r="AI30" s="132" t="s">
        <v>11</v>
      </c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4" t="s">
        <v>12</v>
      </c>
      <c r="BQ30" s="134"/>
      <c r="BR30" s="134"/>
      <c r="BS30" s="134"/>
      <c r="BT30" s="134"/>
      <c r="BU30" s="134"/>
      <c r="BV30" s="120">
        <f>BV10</f>
        <v>10.84</v>
      </c>
      <c r="BW30" s="120"/>
      <c r="BX30" s="120"/>
      <c r="BY30" s="120"/>
      <c r="BZ30" s="120"/>
      <c r="CA30" s="120"/>
      <c r="CB30" s="120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21">
        <f>SUM(CD30:CL36)</f>
        <v>1789.054</v>
      </c>
      <c r="CO30" s="122"/>
      <c r="CP30" s="122"/>
      <c r="CQ30" s="122"/>
      <c r="CR30" s="122"/>
      <c r="CS30" s="122"/>
      <c r="CT30" s="122"/>
      <c r="CU30" s="122"/>
      <c r="CV30" s="123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3"/>
      <c r="T31" s="13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2" t="s">
        <v>160</v>
      </c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4"/>
      <c r="BH31" s="158">
        <f>BH30</f>
        <v>35.2</v>
      </c>
      <c r="BI31" s="130"/>
      <c r="BJ31" s="130"/>
      <c r="BK31" s="130"/>
      <c r="BL31" s="130"/>
      <c r="BM31" s="130"/>
      <c r="BN31" s="130"/>
      <c r="BO31" s="130"/>
      <c r="BP31" s="157" t="s">
        <v>12</v>
      </c>
      <c r="BQ31" s="157"/>
      <c r="BR31" s="157"/>
      <c r="BS31" s="157"/>
      <c r="BT31" s="157"/>
      <c r="BU31" s="157"/>
      <c r="BV31" s="120">
        <f aca="true" t="shared" si="1" ref="BV31:BV36">BV11</f>
        <v>1.38</v>
      </c>
      <c r="BW31" s="120"/>
      <c r="BX31" s="120"/>
      <c r="BY31" s="120"/>
      <c r="BZ31" s="120"/>
      <c r="CA31" s="120"/>
      <c r="CB31" s="120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24"/>
      <c r="CO31" s="125"/>
      <c r="CP31" s="125"/>
      <c r="CQ31" s="125"/>
      <c r="CR31" s="125"/>
      <c r="CS31" s="125"/>
      <c r="CT31" s="125"/>
      <c r="CU31" s="125"/>
      <c r="CV31" s="126"/>
    </row>
    <row r="32" spans="1:100" ht="14.2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3"/>
      <c r="T32" s="13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2" t="s">
        <v>151</v>
      </c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4" t="s">
        <v>12</v>
      </c>
      <c r="BQ32" s="134"/>
      <c r="BR32" s="134"/>
      <c r="BS32" s="134"/>
      <c r="BT32" s="134"/>
      <c r="BU32" s="134"/>
      <c r="BV32" s="120">
        <f t="shared" si="1"/>
        <v>0</v>
      </c>
      <c r="BW32" s="120"/>
      <c r="BX32" s="120"/>
      <c r="BY32" s="120"/>
      <c r="BZ32" s="120"/>
      <c r="CA32" s="120"/>
      <c r="CB32" s="120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24"/>
      <c r="CO32" s="125"/>
      <c r="CP32" s="125"/>
      <c r="CQ32" s="125"/>
      <c r="CR32" s="125"/>
      <c r="CS32" s="125"/>
      <c r="CT32" s="125"/>
      <c r="CU32" s="125"/>
      <c r="CV32" s="126"/>
    </row>
    <row r="33" spans="1:100" ht="14.2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3"/>
      <c r="T33" s="13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2" t="s">
        <v>162</v>
      </c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4"/>
      <c r="BH33" s="130">
        <f>BH13</f>
        <v>2</v>
      </c>
      <c r="BI33" s="130"/>
      <c r="BJ33" s="130"/>
      <c r="BK33" s="130"/>
      <c r="BL33" s="130"/>
      <c r="BM33" s="130"/>
      <c r="BN33" s="130"/>
      <c r="BO33" s="130"/>
      <c r="BP33" s="132" t="s">
        <v>14</v>
      </c>
      <c r="BQ33" s="132"/>
      <c r="BR33" s="132"/>
      <c r="BS33" s="132"/>
      <c r="BT33" s="132"/>
      <c r="BU33" s="132"/>
      <c r="BV33" s="120">
        <f t="shared" si="1"/>
        <v>356.85</v>
      </c>
      <c r="BW33" s="120"/>
      <c r="BX33" s="120"/>
      <c r="BY33" s="120"/>
      <c r="BZ33" s="120"/>
      <c r="CA33" s="120"/>
      <c r="CB33" s="120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24"/>
      <c r="CO33" s="125"/>
      <c r="CP33" s="125"/>
      <c r="CQ33" s="125"/>
      <c r="CR33" s="125"/>
      <c r="CS33" s="125"/>
      <c r="CT33" s="125"/>
      <c r="CU33" s="125"/>
      <c r="CV33" s="126"/>
    </row>
    <row r="34" spans="1:100" ht="14.2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3"/>
      <c r="T34" s="13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2" t="s">
        <v>154</v>
      </c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4"/>
      <c r="BH34" s="130">
        <f>BH14</f>
        <v>8</v>
      </c>
      <c r="BI34" s="130"/>
      <c r="BJ34" s="130"/>
      <c r="BK34" s="130"/>
      <c r="BL34" s="130"/>
      <c r="BM34" s="130"/>
      <c r="BN34" s="130"/>
      <c r="BO34" s="130"/>
      <c r="BP34" s="132" t="s">
        <v>14</v>
      </c>
      <c r="BQ34" s="132"/>
      <c r="BR34" s="132"/>
      <c r="BS34" s="132"/>
      <c r="BT34" s="132"/>
      <c r="BU34" s="132"/>
      <c r="BV34" s="120">
        <f t="shared" si="1"/>
        <v>23.93</v>
      </c>
      <c r="BW34" s="120"/>
      <c r="BX34" s="120"/>
      <c r="BY34" s="120"/>
      <c r="BZ34" s="120"/>
      <c r="CA34" s="120"/>
      <c r="CB34" s="120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24"/>
      <c r="CO34" s="125"/>
      <c r="CP34" s="125"/>
      <c r="CQ34" s="125"/>
      <c r="CR34" s="125"/>
      <c r="CS34" s="125"/>
      <c r="CT34" s="125"/>
      <c r="CU34" s="125"/>
      <c r="CV34" s="126"/>
    </row>
    <row r="35" spans="1:100" s="24" customFormat="1" ht="14.2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3"/>
      <c r="T35" s="13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1" t="s">
        <v>167</v>
      </c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4"/>
      <c r="BH35" s="130">
        <f>BH15</f>
        <v>14.5</v>
      </c>
      <c r="BI35" s="130"/>
      <c r="BJ35" s="130"/>
      <c r="BK35" s="130"/>
      <c r="BL35" s="130"/>
      <c r="BM35" s="130"/>
      <c r="BN35" s="130"/>
      <c r="BO35" s="130"/>
      <c r="BP35" s="161" t="s">
        <v>161</v>
      </c>
      <c r="BQ35" s="161"/>
      <c r="BR35" s="161"/>
      <c r="BS35" s="161"/>
      <c r="BT35" s="161"/>
      <c r="BU35" s="161"/>
      <c r="BV35" s="120">
        <f>BV15</f>
        <v>2.26</v>
      </c>
      <c r="BW35" s="120"/>
      <c r="BX35" s="120"/>
      <c r="BY35" s="120"/>
      <c r="BZ35" s="120"/>
      <c r="CA35" s="120"/>
      <c r="CB35" s="120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24"/>
      <c r="CO35" s="125"/>
      <c r="CP35" s="125"/>
      <c r="CQ35" s="125"/>
      <c r="CR35" s="125"/>
      <c r="CS35" s="125"/>
      <c r="CT35" s="125"/>
      <c r="CU35" s="125"/>
      <c r="CV35" s="126"/>
    </row>
    <row r="36" spans="1:100" ht="14.2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3"/>
      <c r="T36" s="13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38" t="s">
        <v>171</v>
      </c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6"/>
      <c r="BH36" s="159">
        <f>BH16</f>
        <v>10</v>
      </c>
      <c r="BI36" s="160"/>
      <c r="BJ36" s="160"/>
      <c r="BK36" s="160"/>
      <c r="BL36" s="160"/>
      <c r="BM36" s="160"/>
      <c r="BN36" s="160"/>
      <c r="BO36" s="160"/>
      <c r="BP36" s="138" t="s">
        <v>14</v>
      </c>
      <c r="BQ36" s="138"/>
      <c r="BR36" s="138"/>
      <c r="BS36" s="138"/>
      <c r="BT36" s="138"/>
      <c r="BU36" s="138"/>
      <c r="BV36" s="162">
        <f t="shared" si="1"/>
        <v>42.1</v>
      </c>
      <c r="BW36" s="162"/>
      <c r="BX36" s="162"/>
      <c r="BY36" s="162"/>
      <c r="BZ36" s="162"/>
      <c r="CA36" s="162"/>
      <c r="CB36" s="162"/>
      <c r="CC36" s="13"/>
      <c r="CD36" s="119">
        <f t="shared" si="2"/>
        <v>421</v>
      </c>
      <c r="CE36" s="119"/>
      <c r="CF36" s="119"/>
      <c r="CG36" s="119"/>
      <c r="CH36" s="119"/>
      <c r="CI36" s="119"/>
      <c r="CJ36" s="119"/>
      <c r="CK36" s="119"/>
      <c r="CL36" s="119"/>
      <c r="CM36" s="13"/>
      <c r="CN36" s="127"/>
      <c r="CO36" s="128"/>
      <c r="CP36" s="128"/>
      <c r="CQ36" s="128"/>
      <c r="CR36" s="128"/>
      <c r="CS36" s="128"/>
      <c r="CT36" s="128"/>
      <c r="CU36" s="128"/>
      <c r="CV36" s="129"/>
    </row>
    <row r="37" spans="1:78" ht="14.2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3"/>
      <c r="T37" s="13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P38" s="137" t="s">
        <v>18</v>
      </c>
      <c r="BQ38" s="137"/>
      <c r="BR38" s="137"/>
      <c r="BS38" s="137"/>
      <c r="BT38" s="137"/>
      <c r="BU38" s="137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5" t="s">
        <v>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6"/>
      <c r="T41" s="136"/>
      <c r="U41" s="1"/>
      <c r="CJ41" s="154" t="s">
        <v>19</v>
      </c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</row>
    <row r="42" spans="1:100" ht="14.2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6"/>
      <c r="T42" s="136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5" t="s">
        <v>172</v>
      </c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1:100" ht="14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6"/>
      <c r="T43" s="136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48" t="s">
        <v>20</v>
      </c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</row>
    <row r="44" spans="1:21" ht="9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3" t="s">
        <v>1</v>
      </c>
      <c r="T44" s="133"/>
      <c r="U44" s="1"/>
    </row>
    <row r="45" spans="1:120" ht="14.2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3"/>
      <c r="T45" s="13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49" t="s">
        <v>21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2"/>
      <c r="BZ45" s="143" t="s">
        <v>5</v>
      </c>
      <c r="CA45" s="143"/>
      <c r="CB45" s="143"/>
      <c r="CC45" s="143"/>
      <c r="CE45" s="150" t="s">
        <v>140</v>
      </c>
      <c r="CF45" s="151"/>
      <c r="CG45" s="151"/>
      <c r="CH45" s="151"/>
      <c r="CI45" s="151"/>
      <c r="CJ45" s="151"/>
      <c r="CK45" s="151"/>
      <c r="CL45" s="151"/>
      <c r="CM45" s="151"/>
      <c r="CN45" s="151"/>
      <c r="CO45" s="151"/>
      <c r="CP45" s="151"/>
      <c r="CQ45" s="151"/>
      <c r="CR45" s="151"/>
      <c r="CS45" s="151"/>
      <c r="CT45" s="151"/>
      <c r="CU45" s="151"/>
      <c r="CV45" s="152"/>
      <c r="DO45" s="8"/>
      <c r="DP45" s="8"/>
    </row>
    <row r="46" spans="1:100" ht="14.2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3"/>
      <c r="T46" s="133"/>
      <c r="U46" s="1"/>
      <c r="W46" s="139" t="s">
        <v>7</v>
      </c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Y46" s="140" t="s">
        <v>16</v>
      </c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2"/>
      <c r="BZ46" s="143" t="s">
        <v>6</v>
      </c>
      <c r="CA46" s="143"/>
      <c r="CB46" s="143"/>
      <c r="CC46" s="143"/>
      <c r="CE46" s="153" t="s">
        <v>15</v>
      </c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2"/>
    </row>
    <row r="47" spans="1:100" ht="14.2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3"/>
      <c r="T47" s="13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38" t="str">
        <f>INDEX(жильцы!A:A,CZ40)</f>
        <v>Гострый  Константин  Владимирович </v>
      </c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</row>
    <row r="48" spans="1:100" ht="14.2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3"/>
      <c r="T48" s="133"/>
      <c r="U48" s="1"/>
      <c r="W48" s="132" t="s">
        <v>9</v>
      </c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P48" s="118" t="str">
        <f>INDEX(жильцы!B:B,CZ40)</f>
        <v>ст. Павловская, ул. Первомайская, 28, кв. 8</v>
      </c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56" t="s">
        <v>25</v>
      </c>
      <c r="CL48" s="156"/>
      <c r="CM48" s="156"/>
      <c r="CN48" s="156"/>
      <c r="CO48" s="156"/>
      <c r="CP48" s="118" t="str">
        <f>INDEX(жильцы!C:C,CZ40)</f>
        <v>918-4724593</v>
      </c>
      <c r="CQ48" s="118"/>
      <c r="CR48" s="118"/>
      <c r="CS48" s="118"/>
      <c r="CT48" s="118"/>
      <c r="CU48" s="118"/>
      <c r="CV48" s="118"/>
    </row>
    <row r="49" spans="1:100" ht="14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3"/>
      <c r="T49" s="133"/>
      <c r="U49" s="1"/>
      <c r="W49" s="145" t="s">
        <v>176</v>
      </c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7" t="s">
        <v>13</v>
      </c>
      <c r="CO49" s="147"/>
      <c r="CP49" s="147"/>
      <c r="CQ49" s="147"/>
      <c r="CR49" s="147"/>
      <c r="CS49" s="147"/>
      <c r="CT49" s="147"/>
      <c r="CU49" s="147"/>
      <c r="CV49" s="147"/>
    </row>
    <row r="50" spans="1:100" ht="14.2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3"/>
      <c r="T50" s="133"/>
      <c r="U50" s="1"/>
      <c r="W50" s="144" t="s">
        <v>10</v>
      </c>
      <c r="X50" s="132"/>
      <c r="Y50" s="132"/>
      <c r="Z50" s="132"/>
      <c r="AA50" s="132">
        <f>INDEX(жильцы!G:G,CZ40)</f>
        <v>2808</v>
      </c>
      <c r="AB50" s="132"/>
      <c r="AC50" s="132"/>
      <c r="AD50" s="132"/>
      <c r="AE50" s="132"/>
      <c r="AF50" s="132"/>
      <c r="AG50" s="132"/>
      <c r="AH50" s="14"/>
      <c r="AI50" s="132" t="s">
        <v>155</v>
      </c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4" t="s">
        <v>12</v>
      </c>
      <c r="BQ50" s="134"/>
      <c r="BR50" s="134"/>
      <c r="BS50" s="134"/>
      <c r="BT50" s="134"/>
      <c r="BU50" s="134"/>
      <c r="BV50" s="120">
        <v>10.84</v>
      </c>
      <c r="BW50" s="120"/>
      <c r="BX50" s="120"/>
      <c r="BY50" s="120"/>
      <c r="BZ50" s="120"/>
      <c r="CA50" s="120"/>
      <c r="CB50" s="120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21">
        <f>SUM(CD50:CL56)</f>
        <v>4450.64</v>
      </c>
      <c r="CO50" s="122"/>
      <c r="CP50" s="122"/>
      <c r="CQ50" s="122"/>
      <c r="CR50" s="122"/>
      <c r="CS50" s="122"/>
      <c r="CT50" s="122"/>
      <c r="CU50" s="122"/>
      <c r="CV50" s="123"/>
    </row>
    <row r="51" spans="1:100" ht="14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3"/>
      <c r="T51" s="13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2" t="s">
        <v>160</v>
      </c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4"/>
      <c r="BH51" s="158">
        <f>BH50</f>
        <v>46.5</v>
      </c>
      <c r="BI51" s="130"/>
      <c r="BJ51" s="130"/>
      <c r="BK51" s="130"/>
      <c r="BL51" s="130"/>
      <c r="BM51" s="130"/>
      <c r="BN51" s="130"/>
      <c r="BO51" s="130"/>
      <c r="BP51" s="157" t="s">
        <v>12</v>
      </c>
      <c r="BQ51" s="157"/>
      <c r="BR51" s="157"/>
      <c r="BS51" s="157"/>
      <c r="BT51" s="157"/>
      <c r="BU51" s="157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24"/>
      <c r="CO51" s="125"/>
      <c r="CP51" s="125"/>
      <c r="CQ51" s="125"/>
      <c r="CR51" s="125"/>
      <c r="CS51" s="125"/>
      <c r="CT51" s="125"/>
      <c r="CU51" s="125"/>
      <c r="CV51" s="126"/>
    </row>
    <row r="52" spans="1:100" ht="14.2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3"/>
      <c r="T52" s="13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2" t="s">
        <v>151</v>
      </c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4" t="s">
        <v>12</v>
      </c>
      <c r="BQ52" s="134"/>
      <c r="BR52" s="134"/>
      <c r="BS52" s="134"/>
      <c r="BT52" s="134"/>
      <c r="BU52" s="134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24"/>
      <c r="CO52" s="125"/>
      <c r="CP52" s="125"/>
      <c r="CQ52" s="125"/>
      <c r="CR52" s="125"/>
      <c r="CS52" s="125"/>
      <c r="CT52" s="125"/>
      <c r="CU52" s="125"/>
      <c r="CV52" s="126"/>
    </row>
    <row r="53" spans="1:110" ht="14.25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3"/>
      <c r="T53" s="13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2" t="s">
        <v>162</v>
      </c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4"/>
      <c r="BH53" s="130">
        <v>8</v>
      </c>
      <c r="BI53" s="130"/>
      <c r="BJ53" s="130"/>
      <c r="BK53" s="130"/>
      <c r="BL53" s="130"/>
      <c r="BM53" s="130"/>
      <c r="BN53" s="130"/>
      <c r="BO53" s="130"/>
      <c r="BP53" s="132" t="s">
        <v>14</v>
      </c>
      <c r="BQ53" s="132"/>
      <c r="BR53" s="132"/>
      <c r="BS53" s="132"/>
      <c r="BT53" s="132"/>
      <c r="BU53" s="132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24"/>
      <c r="CO53" s="125"/>
      <c r="CP53" s="125"/>
      <c r="CQ53" s="125"/>
      <c r="CR53" s="125"/>
      <c r="CS53" s="125"/>
      <c r="CT53" s="125"/>
      <c r="CU53" s="125"/>
      <c r="CV53" s="126"/>
      <c r="DF53" t="s">
        <v>158</v>
      </c>
    </row>
    <row r="54" spans="1:100" ht="14.2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3"/>
      <c r="T54" s="13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2" t="s">
        <v>154</v>
      </c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4"/>
      <c r="BH54" s="130">
        <v>10</v>
      </c>
      <c r="BI54" s="130"/>
      <c r="BJ54" s="130"/>
      <c r="BK54" s="130"/>
      <c r="BL54" s="130"/>
      <c r="BM54" s="130"/>
      <c r="BN54" s="130"/>
      <c r="BO54" s="130"/>
      <c r="BP54" s="132" t="s">
        <v>14</v>
      </c>
      <c r="BQ54" s="132"/>
      <c r="BR54" s="132"/>
      <c r="BS54" s="132"/>
      <c r="BT54" s="132"/>
      <c r="BU54" s="132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24"/>
      <c r="CO54" s="125"/>
      <c r="CP54" s="125"/>
      <c r="CQ54" s="125"/>
      <c r="CR54" s="125"/>
      <c r="CS54" s="125"/>
      <c r="CT54" s="125"/>
      <c r="CU54" s="125"/>
      <c r="CV54" s="126"/>
    </row>
    <row r="55" spans="1:100" s="24" customFormat="1" ht="14.2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3"/>
      <c r="T55" s="13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1" t="s">
        <v>167</v>
      </c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4"/>
      <c r="BH55" s="130">
        <v>13.5</v>
      </c>
      <c r="BI55" s="130"/>
      <c r="BJ55" s="130"/>
      <c r="BK55" s="130"/>
      <c r="BL55" s="130"/>
      <c r="BM55" s="130"/>
      <c r="BN55" s="130"/>
      <c r="BO55" s="130"/>
      <c r="BP55" s="161" t="s">
        <v>161</v>
      </c>
      <c r="BQ55" s="161"/>
      <c r="BR55" s="161"/>
      <c r="BS55" s="161"/>
      <c r="BT55" s="161"/>
      <c r="BU55" s="161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24"/>
      <c r="CO55" s="125"/>
      <c r="CP55" s="125"/>
      <c r="CQ55" s="125"/>
      <c r="CR55" s="125"/>
      <c r="CS55" s="125"/>
      <c r="CT55" s="125"/>
      <c r="CU55" s="125"/>
      <c r="CV55" s="126"/>
    </row>
    <row r="56" spans="1:100" ht="14.2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3"/>
      <c r="T56" s="13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38" t="s">
        <v>171</v>
      </c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6"/>
      <c r="BH56" s="159">
        <f>SUM(BH53:BH54)</f>
        <v>18</v>
      </c>
      <c r="BI56" s="160"/>
      <c r="BJ56" s="160"/>
      <c r="BK56" s="160"/>
      <c r="BL56" s="160"/>
      <c r="BM56" s="160"/>
      <c r="BN56" s="160"/>
      <c r="BO56" s="160"/>
      <c r="BP56" s="138" t="s">
        <v>14</v>
      </c>
      <c r="BQ56" s="138"/>
      <c r="BR56" s="138"/>
      <c r="BS56" s="138"/>
      <c r="BT56" s="138"/>
      <c r="BU56" s="138"/>
      <c r="BV56" s="119">
        <v>42.1</v>
      </c>
      <c r="BW56" s="119"/>
      <c r="BX56" s="119"/>
      <c r="BY56" s="119"/>
      <c r="BZ56" s="119"/>
      <c r="CA56" s="119"/>
      <c r="CB56" s="119"/>
      <c r="CC56" s="13"/>
      <c r="CD56" s="119">
        <f t="shared" si="3"/>
        <v>757.8000000000001</v>
      </c>
      <c r="CE56" s="119"/>
      <c r="CF56" s="119"/>
      <c r="CG56" s="119"/>
      <c r="CH56" s="119"/>
      <c r="CI56" s="119"/>
      <c r="CJ56" s="119"/>
      <c r="CK56" s="119"/>
      <c r="CL56" s="119"/>
      <c r="CM56" s="13"/>
      <c r="CN56" s="127"/>
      <c r="CO56" s="128"/>
      <c r="CP56" s="128"/>
      <c r="CQ56" s="128"/>
      <c r="CR56" s="128"/>
      <c r="CS56" s="128"/>
      <c r="CT56" s="128"/>
      <c r="CU56" s="128"/>
      <c r="CV56" s="129"/>
    </row>
    <row r="57" spans="1:78" ht="14.2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3"/>
      <c r="T57" s="13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P58" s="137" t="s">
        <v>18</v>
      </c>
      <c r="BQ58" s="137"/>
      <c r="BR58" s="137"/>
      <c r="BS58" s="137"/>
      <c r="BT58" s="137"/>
      <c r="BU58" s="137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30"/>
      <c r="CJ58" s="130"/>
      <c r="CK58" s="130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5" t="s">
        <v>0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6"/>
      <c r="T61" s="136"/>
      <c r="U61" s="1"/>
      <c r="CJ61" s="154" t="s">
        <v>19</v>
      </c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</row>
    <row r="62" spans="1:100" ht="14.2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  <c r="T62" s="136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5" t="s">
        <v>172</v>
      </c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1:100" ht="14.2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6"/>
      <c r="T63" s="136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48" t="s">
        <v>20</v>
      </c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</row>
    <row r="64" spans="1:21" ht="7.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3" t="s">
        <v>166</v>
      </c>
      <c r="T64" s="133"/>
      <c r="U64" s="1"/>
    </row>
    <row r="65" spans="1:100" ht="14.2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3"/>
      <c r="T65" s="13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49" t="s">
        <v>21</v>
      </c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41"/>
      <c r="BU65" s="141"/>
      <c r="BV65" s="141"/>
      <c r="BW65" s="141"/>
      <c r="BX65" s="142"/>
      <c r="BZ65" s="143" t="s">
        <v>5</v>
      </c>
      <c r="CA65" s="143"/>
      <c r="CB65" s="143"/>
      <c r="CC65" s="143"/>
      <c r="CE65" s="150" t="s">
        <v>140</v>
      </c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2"/>
    </row>
    <row r="66" spans="1:100" ht="14.2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3"/>
      <c r="T66" s="133"/>
      <c r="U66" s="1"/>
      <c r="W66" s="139" t="s">
        <v>7</v>
      </c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Y66" s="140" t="s">
        <v>16</v>
      </c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2"/>
      <c r="BZ66" s="143" t="s">
        <v>6</v>
      </c>
      <c r="CA66" s="143"/>
      <c r="CB66" s="143"/>
      <c r="CC66" s="143"/>
      <c r="CE66" s="153" t="s">
        <v>15</v>
      </c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2"/>
    </row>
    <row r="67" spans="1:100" ht="14.25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3"/>
      <c r="T67" s="13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38" t="str">
        <f>AP47</f>
        <v>Гострый  Константин  Владимирович </v>
      </c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38"/>
      <c r="BZ67" s="138"/>
      <c r="CA67" s="138"/>
      <c r="CB67" s="138"/>
      <c r="CC67" s="138"/>
      <c r="CD67" s="138"/>
      <c r="CE67" s="138"/>
      <c r="CF67" s="138"/>
      <c r="CG67" s="138"/>
      <c r="CH67" s="138"/>
      <c r="CI67" s="138"/>
      <c r="CJ67" s="138"/>
      <c r="CK67" s="138"/>
      <c r="CL67" s="138"/>
      <c r="CM67" s="138"/>
      <c r="CN67" s="138"/>
      <c r="CO67" s="138"/>
      <c r="CP67" s="138"/>
      <c r="CQ67" s="138"/>
      <c r="CR67" s="138"/>
      <c r="CS67" s="138"/>
      <c r="CT67" s="138"/>
      <c r="CU67" s="138"/>
      <c r="CV67" s="138"/>
    </row>
    <row r="68" spans="1:100" ht="14.2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3"/>
      <c r="T68" s="133"/>
      <c r="U68" s="1"/>
      <c r="W68" s="132" t="s">
        <v>9</v>
      </c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P68" s="118" t="str">
        <f>AP48</f>
        <v>ст. Павловская, ул. Первомайская, 28, кв. 8</v>
      </c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56" t="s">
        <v>25</v>
      </c>
      <c r="CL68" s="156"/>
      <c r="CM68" s="156"/>
      <c r="CN68" s="156"/>
      <c r="CO68" s="156"/>
      <c r="CP68" s="118" t="str">
        <f>CP48</f>
        <v>918-4724593</v>
      </c>
      <c r="CQ68" s="118"/>
      <c r="CR68" s="118"/>
      <c r="CS68" s="118"/>
      <c r="CT68" s="118"/>
      <c r="CU68" s="118"/>
      <c r="CV68" s="118"/>
    </row>
    <row r="69" spans="1:100" ht="14.25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3"/>
      <c r="T69" s="133"/>
      <c r="U69" s="1"/>
      <c r="W69" s="145" t="s">
        <v>175</v>
      </c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7" t="s">
        <v>13</v>
      </c>
      <c r="CO69" s="147"/>
      <c r="CP69" s="147"/>
      <c r="CQ69" s="147"/>
      <c r="CR69" s="147"/>
      <c r="CS69" s="147"/>
      <c r="CT69" s="147"/>
      <c r="CU69" s="147"/>
      <c r="CV69" s="147"/>
    </row>
    <row r="70" spans="1:100" ht="14.2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3"/>
      <c r="T70" s="133"/>
      <c r="U70" s="1"/>
      <c r="W70" s="144" t="s">
        <v>10</v>
      </c>
      <c r="X70" s="132"/>
      <c r="Y70" s="132"/>
      <c r="Z70" s="132"/>
      <c r="AA70" s="132">
        <f>AA50</f>
        <v>2808</v>
      </c>
      <c r="AB70" s="132"/>
      <c r="AC70" s="132"/>
      <c r="AD70" s="132"/>
      <c r="AE70" s="132"/>
      <c r="AF70" s="132"/>
      <c r="AG70" s="132"/>
      <c r="AH70" s="14"/>
      <c r="AI70" s="132" t="s">
        <v>155</v>
      </c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4" t="s">
        <v>12</v>
      </c>
      <c r="BQ70" s="134"/>
      <c r="BR70" s="134"/>
      <c r="BS70" s="134"/>
      <c r="BT70" s="134"/>
      <c r="BU70" s="134"/>
      <c r="BV70" s="120">
        <f aca="true" t="shared" si="4" ref="BV70:BV76">BV50</f>
        <v>10.84</v>
      </c>
      <c r="BW70" s="120"/>
      <c r="BX70" s="120"/>
      <c r="BY70" s="120"/>
      <c r="BZ70" s="120"/>
      <c r="CA70" s="120"/>
      <c r="CB70" s="120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21">
        <f>SUM(CD50:CL56)</f>
        <v>4450.64</v>
      </c>
      <c r="CO70" s="122"/>
      <c r="CP70" s="122"/>
      <c r="CQ70" s="122"/>
      <c r="CR70" s="122"/>
      <c r="CS70" s="122"/>
      <c r="CT70" s="122"/>
      <c r="CU70" s="122"/>
      <c r="CV70" s="123"/>
    </row>
    <row r="71" spans="1:100" ht="14.2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3"/>
      <c r="T71" s="13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2" t="s">
        <v>160</v>
      </c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4"/>
      <c r="BH71" s="158">
        <f>BH70</f>
        <v>46.5</v>
      </c>
      <c r="BI71" s="130"/>
      <c r="BJ71" s="130"/>
      <c r="BK71" s="130"/>
      <c r="BL71" s="130"/>
      <c r="BM71" s="130"/>
      <c r="BN71" s="130"/>
      <c r="BO71" s="130"/>
      <c r="BP71" s="157" t="s">
        <v>12</v>
      </c>
      <c r="BQ71" s="157"/>
      <c r="BR71" s="157"/>
      <c r="BS71" s="157"/>
      <c r="BT71" s="157"/>
      <c r="BU71" s="157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24"/>
      <c r="CO71" s="125"/>
      <c r="CP71" s="125"/>
      <c r="CQ71" s="125"/>
      <c r="CR71" s="125"/>
      <c r="CS71" s="125"/>
      <c r="CT71" s="125"/>
      <c r="CU71" s="125"/>
      <c r="CV71" s="126"/>
    </row>
    <row r="72" spans="1:100" ht="14.2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3"/>
      <c r="T72" s="13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2" t="s">
        <v>151</v>
      </c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4" t="s">
        <v>12</v>
      </c>
      <c r="BQ72" s="134"/>
      <c r="BR72" s="134"/>
      <c r="BS72" s="134"/>
      <c r="BT72" s="134"/>
      <c r="BU72" s="134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24"/>
      <c r="CO72" s="125"/>
      <c r="CP72" s="125"/>
      <c r="CQ72" s="125"/>
      <c r="CR72" s="125"/>
      <c r="CS72" s="125"/>
      <c r="CT72" s="125"/>
      <c r="CU72" s="125"/>
      <c r="CV72" s="126"/>
    </row>
    <row r="73" spans="1:100" ht="14.2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3"/>
      <c r="T73" s="13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2" t="s">
        <v>162</v>
      </c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4"/>
      <c r="BH73" s="130">
        <f>BH53</f>
        <v>8</v>
      </c>
      <c r="BI73" s="130"/>
      <c r="BJ73" s="130"/>
      <c r="BK73" s="130"/>
      <c r="BL73" s="130"/>
      <c r="BM73" s="130"/>
      <c r="BN73" s="130"/>
      <c r="BO73" s="130"/>
      <c r="BP73" s="132" t="s">
        <v>14</v>
      </c>
      <c r="BQ73" s="132"/>
      <c r="BR73" s="132"/>
      <c r="BS73" s="132"/>
      <c r="BT73" s="132"/>
      <c r="BU73" s="132"/>
      <c r="BV73" s="131">
        <f t="shared" si="4"/>
        <v>356.85</v>
      </c>
      <c r="BW73" s="132"/>
      <c r="BX73" s="132"/>
      <c r="BY73" s="132"/>
      <c r="BZ73" s="132"/>
      <c r="CA73" s="132"/>
      <c r="CB73" s="132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24"/>
      <c r="CO73" s="125"/>
      <c r="CP73" s="125"/>
      <c r="CQ73" s="125"/>
      <c r="CR73" s="125"/>
      <c r="CS73" s="125"/>
      <c r="CT73" s="125"/>
      <c r="CU73" s="125"/>
      <c r="CV73" s="126"/>
    </row>
    <row r="74" spans="1:100" ht="14.25">
      <c r="A74" s="135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3"/>
      <c r="T74" s="13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2" t="s">
        <v>154</v>
      </c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4"/>
      <c r="BH74" s="130">
        <f>BH54</f>
        <v>10</v>
      </c>
      <c r="BI74" s="130"/>
      <c r="BJ74" s="130"/>
      <c r="BK74" s="130"/>
      <c r="BL74" s="130"/>
      <c r="BM74" s="130"/>
      <c r="BN74" s="130"/>
      <c r="BO74" s="130"/>
      <c r="BP74" s="132" t="s">
        <v>14</v>
      </c>
      <c r="BQ74" s="132"/>
      <c r="BR74" s="132"/>
      <c r="BS74" s="132"/>
      <c r="BT74" s="132"/>
      <c r="BU74" s="132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24"/>
      <c r="CO74" s="125"/>
      <c r="CP74" s="125"/>
      <c r="CQ74" s="125"/>
      <c r="CR74" s="125"/>
      <c r="CS74" s="125"/>
      <c r="CT74" s="125"/>
      <c r="CU74" s="125"/>
      <c r="CV74" s="126"/>
    </row>
    <row r="75" spans="1:100" s="24" customFormat="1" ht="14.25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3"/>
      <c r="T75" s="13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1" t="s">
        <v>167</v>
      </c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4"/>
      <c r="BH75" s="130">
        <f>BH55</f>
        <v>13.5</v>
      </c>
      <c r="BI75" s="130"/>
      <c r="BJ75" s="130"/>
      <c r="BK75" s="130"/>
      <c r="BL75" s="130"/>
      <c r="BM75" s="130"/>
      <c r="BN75" s="130"/>
      <c r="BO75" s="130"/>
      <c r="BP75" s="161" t="s">
        <v>161</v>
      </c>
      <c r="BQ75" s="161"/>
      <c r="BR75" s="161"/>
      <c r="BS75" s="161"/>
      <c r="BT75" s="161"/>
      <c r="BU75" s="161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24"/>
      <c r="CO75" s="125"/>
      <c r="CP75" s="125"/>
      <c r="CQ75" s="125"/>
      <c r="CR75" s="125"/>
      <c r="CS75" s="125"/>
      <c r="CT75" s="125"/>
      <c r="CU75" s="125"/>
      <c r="CV75" s="126"/>
    </row>
    <row r="76" spans="1:100" ht="14.2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3"/>
      <c r="T76" s="13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38" t="s">
        <v>171</v>
      </c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6"/>
      <c r="BH76" s="160">
        <f>BH56</f>
        <v>18</v>
      </c>
      <c r="BI76" s="160"/>
      <c r="BJ76" s="160"/>
      <c r="BK76" s="160"/>
      <c r="BL76" s="160"/>
      <c r="BM76" s="160"/>
      <c r="BN76" s="160"/>
      <c r="BO76" s="160"/>
      <c r="BP76" s="138" t="s">
        <v>14</v>
      </c>
      <c r="BQ76" s="138"/>
      <c r="BR76" s="138"/>
      <c r="BS76" s="138"/>
      <c r="BT76" s="138"/>
      <c r="BU76" s="138"/>
      <c r="BV76" s="119">
        <f t="shared" si="4"/>
        <v>42.1</v>
      </c>
      <c r="BW76" s="119"/>
      <c r="BX76" s="119"/>
      <c r="BY76" s="119"/>
      <c r="BZ76" s="119"/>
      <c r="CA76" s="119"/>
      <c r="CB76" s="119"/>
      <c r="CC76" s="13"/>
      <c r="CD76" s="119">
        <f>CD56</f>
        <v>757.8000000000001</v>
      </c>
      <c r="CE76" s="119"/>
      <c r="CF76" s="119"/>
      <c r="CG76" s="119"/>
      <c r="CH76" s="119"/>
      <c r="CI76" s="119"/>
      <c r="CJ76" s="119"/>
      <c r="CK76" s="119"/>
      <c r="CL76" s="119"/>
      <c r="CM76" s="13"/>
      <c r="CN76" s="127"/>
      <c r="CO76" s="128"/>
      <c r="CP76" s="128"/>
      <c r="CQ76" s="128"/>
      <c r="CR76" s="128"/>
      <c r="CS76" s="128"/>
      <c r="CT76" s="128"/>
      <c r="CU76" s="128"/>
      <c r="CV76" s="129"/>
    </row>
    <row r="77" spans="1:78" ht="14.2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3"/>
      <c r="T77" s="13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P78" s="137" t="s">
        <v>18</v>
      </c>
      <c r="BQ78" s="137"/>
      <c r="BR78" s="137"/>
      <c r="BS78" s="137"/>
      <c r="BT78" s="137"/>
      <c r="BU78" s="137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84" t="s">
        <v>204</v>
      </c>
      <c r="C1" s="185"/>
      <c r="D1" s="185"/>
      <c r="E1" s="185"/>
      <c r="F1" s="185"/>
      <c r="G1" s="185"/>
      <c r="H1" s="185"/>
      <c r="I1" s="185"/>
      <c r="J1" s="185"/>
      <c r="K1" s="185"/>
      <c r="L1" s="18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87" t="s">
        <v>235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64" t="str">
        <f>INDEX('[1]жильцы'!B:B,DB1)</f>
        <v>ст. Павловская, ул. Первомайская, 28, кв. 3</v>
      </c>
      <c r="H3" s="265"/>
      <c r="I3" s="265"/>
      <c r="J3" s="265"/>
      <c r="K3" s="265"/>
      <c r="L3" s="266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0" t="s">
        <v>237</v>
      </c>
      <c r="C4" s="191"/>
      <c r="D4" s="191"/>
      <c r="E4" s="191"/>
      <c r="F4" s="191"/>
      <c r="G4" s="191"/>
      <c r="H4" s="191"/>
      <c r="I4" s="191"/>
      <c r="J4" s="191"/>
      <c r="K4" s="191"/>
      <c r="L4" s="192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1" t="s">
        <v>238</v>
      </c>
      <c r="D5" s="273"/>
      <c r="E5" s="273"/>
      <c r="F5" s="273"/>
      <c r="G5" s="222"/>
      <c r="H5" s="218" t="s">
        <v>185</v>
      </c>
      <c r="I5" s="219"/>
      <c r="J5" s="220"/>
      <c r="K5" s="221" t="s">
        <v>186</v>
      </c>
      <c r="L5" s="222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15" t="s">
        <v>187</v>
      </c>
      <c r="C6" s="274" t="s">
        <v>262</v>
      </c>
      <c r="D6" s="275"/>
      <c r="E6" s="275"/>
      <c r="F6" s="275"/>
      <c r="G6" s="276"/>
      <c r="H6" s="196">
        <f>INDEX('[1]жильцы'!G:G,DB1)</f>
        <v>2803</v>
      </c>
      <c r="I6" s="197"/>
      <c r="J6" s="198"/>
      <c r="K6" s="205">
        <f>L38</f>
        <v>854.5662496000001</v>
      </c>
      <c r="L6" s="206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17"/>
      <c r="C7" s="277"/>
      <c r="D7" s="278"/>
      <c r="E7" s="278"/>
      <c r="F7" s="278"/>
      <c r="G7" s="279"/>
      <c r="H7" s="202"/>
      <c r="I7" s="203"/>
      <c r="J7" s="204"/>
      <c r="K7" s="207"/>
      <c r="L7" s="20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15" t="s">
        <v>188</v>
      </c>
      <c r="C8" s="249" t="s">
        <v>217</v>
      </c>
      <c r="D8" s="250"/>
      <c r="E8" s="250"/>
      <c r="F8" s="251"/>
      <c r="G8" s="87" t="s">
        <v>232</v>
      </c>
      <c r="H8" s="196" t="s">
        <v>256</v>
      </c>
      <c r="I8" s="197"/>
      <c r="J8" s="198"/>
      <c r="K8" s="209">
        <f>G8+L38-G9</f>
        <v>-1477.8337504</v>
      </c>
      <c r="L8" s="210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16"/>
      <c r="C9" s="249" t="s">
        <v>225</v>
      </c>
      <c r="D9" s="250"/>
      <c r="E9" s="250"/>
      <c r="F9" s="251"/>
      <c r="G9" s="88">
        <f>J31</f>
        <v>2332.4</v>
      </c>
      <c r="H9" s="199"/>
      <c r="I9" s="200"/>
      <c r="J9" s="201"/>
      <c r="K9" s="211"/>
      <c r="L9" s="212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17"/>
      <c r="C10" s="280" t="s">
        <v>258</v>
      </c>
      <c r="D10" s="281"/>
      <c r="E10" s="281"/>
      <c r="F10" s="281"/>
      <c r="G10" s="282"/>
      <c r="H10" s="202"/>
      <c r="I10" s="203"/>
      <c r="J10" s="204"/>
      <c r="K10" s="213"/>
      <c r="L10" s="21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193"/>
      <c r="C11" s="194"/>
      <c r="D11" s="64" t="s">
        <v>218</v>
      </c>
      <c r="E11" s="194"/>
      <c r="F11" s="194"/>
      <c r="G11" s="194"/>
      <c r="H11" s="64" t="s">
        <v>18</v>
      </c>
      <c r="I11" s="194"/>
      <c r="J11" s="194"/>
      <c r="K11" s="194"/>
      <c r="L11" s="195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2" t="s">
        <v>239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4"/>
    </row>
    <row r="13" spans="1:12" ht="32.25" customHeight="1">
      <c r="A13" s="54"/>
      <c r="B13" s="225" t="s">
        <v>240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7"/>
    </row>
    <row r="14" spans="1:12" ht="18" customHeight="1">
      <c r="A14" s="54"/>
      <c r="B14" s="228" t="str">
        <f>C3</f>
        <v>Колмычок   Алексей  Михайлович 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30"/>
    </row>
    <row r="15" spans="1:12" ht="18.75" customHeight="1">
      <c r="A15" s="54"/>
      <c r="B15" s="65" t="s">
        <v>214</v>
      </c>
      <c r="C15" s="231" t="str">
        <f>INDEX('[1]жильцы'!B:B,DB1)</f>
        <v>ст. Павловская, ул. Первомайская, 28, кв. 3</v>
      </c>
      <c r="D15" s="232"/>
      <c r="E15" s="232"/>
      <c r="F15" s="232"/>
      <c r="G15" s="232"/>
      <c r="H15" s="233"/>
      <c r="I15" s="65" t="s">
        <v>213</v>
      </c>
      <c r="J15" s="231" t="str">
        <f>INDEX('[1]жильцы'!C:C,DB1)</f>
        <v>5-77-30</v>
      </c>
      <c r="K15" s="232"/>
      <c r="L15" s="233"/>
    </row>
    <row r="16" spans="1:12" ht="16.5" customHeight="1">
      <c r="A16" s="54"/>
      <c r="B16" s="231" t="s">
        <v>227</v>
      </c>
      <c r="C16" s="233"/>
      <c r="D16" s="85">
        <f>INDEX('[1]жильцы'!E:E,DB1)</f>
        <v>35.2</v>
      </c>
      <c r="E16" s="89" t="s">
        <v>241</v>
      </c>
      <c r="F16" s="231" t="s">
        <v>216</v>
      </c>
      <c r="G16" s="232"/>
      <c r="H16" s="233"/>
      <c r="I16" s="85">
        <f>INDEX('[1]жильцы'!D:D,DB1)</f>
        <v>35.2</v>
      </c>
      <c r="J16" s="238" t="s">
        <v>12</v>
      </c>
      <c r="K16" s="238"/>
      <c r="L16" s="239"/>
    </row>
    <row r="17" spans="1:12" ht="18" customHeight="1">
      <c r="A17" s="54"/>
      <c r="B17" s="231" t="s">
        <v>215</v>
      </c>
      <c r="C17" s="233"/>
      <c r="D17" s="85">
        <f>INDEX('[1]жильцы'!H:H,DB1)</f>
        <v>1</v>
      </c>
      <c r="E17" s="90" t="s">
        <v>219</v>
      </c>
      <c r="F17" s="240" t="s">
        <v>259</v>
      </c>
      <c r="G17" s="241"/>
      <c r="H17" s="242"/>
      <c r="I17" s="91">
        <v>2731.9</v>
      </c>
      <c r="J17" s="267" t="s">
        <v>12</v>
      </c>
      <c r="K17" s="267"/>
      <c r="L17" s="268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69" t="s">
        <v>260</v>
      </c>
      <c r="C19" s="170"/>
      <c r="D19" s="170"/>
      <c r="E19" s="170"/>
      <c r="F19" s="170"/>
      <c r="G19" s="170"/>
      <c r="H19" s="170"/>
      <c r="I19" s="170"/>
      <c r="J19" s="234"/>
      <c r="K19" s="234"/>
      <c r="L19" s="235"/>
      <c r="M19" s="38"/>
    </row>
    <row r="20" spans="1:12" ht="14.25">
      <c r="A20" s="54"/>
      <c r="B20" s="171"/>
      <c r="C20" s="172"/>
      <c r="D20" s="172"/>
      <c r="E20" s="172"/>
      <c r="F20" s="172"/>
      <c r="G20" s="172"/>
      <c r="H20" s="172"/>
      <c r="I20" s="172"/>
      <c r="J20" s="236"/>
      <c r="K20" s="236"/>
      <c r="L20" s="237"/>
    </row>
    <row r="21" spans="1:12" ht="14.25">
      <c r="A21" s="54"/>
      <c r="B21" s="171"/>
      <c r="C21" s="172"/>
      <c r="D21" s="172"/>
      <c r="E21" s="172"/>
      <c r="F21" s="172"/>
      <c r="G21" s="172"/>
      <c r="H21" s="172"/>
      <c r="I21" s="172"/>
      <c r="J21" s="175" t="s">
        <v>257</v>
      </c>
      <c r="K21" s="176"/>
      <c r="L21" s="260">
        <f>G8+L38-G9</f>
        <v>-1477.8337504</v>
      </c>
    </row>
    <row r="22" spans="1:12" ht="14.25" customHeight="1">
      <c r="A22" s="54"/>
      <c r="B22" s="173"/>
      <c r="C22" s="174"/>
      <c r="D22" s="174"/>
      <c r="E22" s="174"/>
      <c r="F22" s="174"/>
      <c r="G22" s="174"/>
      <c r="H22" s="174"/>
      <c r="I22" s="174"/>
      <c r="J22" s="177"/>
      <c r="K22" s="178"/>
      <c r="L22" s="261"/>
    </row>
    <row r="23" spans="2:12" s="54" customFormat="1" ht="48" customHeight="1" thickBot="1">
      <c r="B23" s="269"/>
      <c r="C23" s="270"/>
      <c r="D23" s="66" t="s">
        <v>218</v>
      </c>
      <c r="E23" s="271"/>
      <c r="F23" s="271"/>
      <c r="G23" s="271"/>
      <c r="H23" s="66" t="s">
        <v>18</v>
      </c>
      <c r="I23" s="271"/>
      <c r="J23" s="271"/>
      <c r="K23" s="271"/>
      <c r="L23" s="272"/>
    </row>
    <row r="24" spans="1:12" s="37" customFormat="1" ht="35.25" customHeight="1" thickTop="1">
      <c r="A24" s="67" t="s">
        <v>242</v>
      </c>
      <c r="B24" s="255" t="s">
        <v>243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7"/>
    </row>
    <row r="25" spans="1:12" ht="30" customHeight="1">
      <c r="A25" s="54"/>
      <c r="B25" s="258" t="s">
        <v>189</v>
      </c>
      <c r="C25" s="262" t="s">
        <v>190</v>
      </c>
      <c r="D25" s="223" t="s">
        <v>207</v>
      </c>
      <c r="E25" s="224"/>
      <c r="F25" s="243" t="s">
        <v>205</v>
      </c>
      <c r="G25" s="244"/>
      <c r="H25" s="223" t="s">
        <v>206</v>
      </c>
      <c r="I25" s="224"/>
      <c r="J25" s="180" t="s">
        <v>244</v>
      </c>
      <c r="K25" s="180" t="s">
        <v>211</v>
      </c>
      <c r="L25" s="247" t="s">
        <v>230</v>
      </c>
    </row>
    <row r="26" spans="1:12" ht="29.25" customHeight="1">
      <c r="A26" s="54"/>
      <c r="B26" s="259"/>
      <c r="C26" s="263"/>
      <c r="D26" s="68" t="s">
        <v>245</v>
      </c>
      <c r="E26" s="68" t="s">
        <v>246</v>
      </c>
      <c r="F26" s="245"/>
      <c r="G26" s="246"/>
      <c r="H26" s="68" t="s">
        <v>245</v>
      </c>
      <c r="I26" s="68" t="s">
        <v>246</v>
      </c>
      <c r="J26" s="181"/>
      <c r="K26" s="181"/>
      <c r="L26" s="248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67">
        <v>5</v>
      </c>
      <c r="G27" s="168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2">
        <v>10.84</v>
      </c>
      <c r="G28" s="183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2">
        <v>1.48</v>
      </c>
      <c r="G29" s="183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2">
        <v>0</v>
      </c>
      <c r="G30" s="183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2">
        <v>159.81</v>
      </c>
      <c r="G31" s="183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2">
        <v>160.82</v>
      </c>
      <c r="G32" s="183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2">
        <v>25.17</v>
      </c>
      <c r="G33" s="183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2">
        <v>25.17</v>
      </c>
      <c r="G34" s="183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2">
        <v>42.1</v>
      </c>
      <c r="G35" s="183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2">
        <v>2.26</v>
      </c>
      <c r="G36" s="183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2">
        <v>2.26</v>
      </c>
      <c r="G37" s="183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2"/>
      <c r="G38" s="183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63" t="s">
        <v>247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1:12" ht="30.75" customHeight="1">
      <c r="A40" s="54"/>
      <c r="B40" s="165" t="s">
        <v>189</v>
      </c>
      <c r="C40" s="167" t="s">
        <v>208</v>
      </c>
      <c r="D40" s="168"/>
      <c r="E40" s="167" t="s">
        <v>209</v>
      </c>
      <c r="F40" s="179"/>
      <c r="G40" s="179"/>
      <c r="H40" s="168"/>
      <c r="I40" s="167" t="s">
        <v>248</v>
      </c>
      <c r="J40" s="179"/>
      <c r="K40" s="168"/>
      <c r="L40" s="164"/>
    </row>
    <row r="41" spans="1:12" ht="40.5" customHeight="1">
      <c r="A41" s="54"/>
      <c r="B41" s="166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64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64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64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64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64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64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64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64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7.625" style="0" customWidth="1"/>
    <col min="2" max="2" width="5.875" style="0" customWidth="1"/>
    <col min="3" max="3" width="6.25390625" style="0" customWidth="1"/>
    <col min="4" max="4" width="4.75390625" style="39" customWidth="1"/>
    <col min="5" max="5" width="3.50390625" style="40" customWidth="1"/>
    <col min="6" max="6" width="4.125" style="0" customWidth="1"/>
    <col min="7" max="7" width="5.50390625" style="45" customWidth="1"/>
    <col min="8" max="8" width="4.00390625" style="45" customWidth="1"/>
    <col min="9" max="9" width="4.375" style="46" customWidth="1"/>
    <col min="10" max="10" width="5.625" style="0" customWidth="1"/>
    <col min="11" max="11" width="6.25390625" style="0" customWidth="1"/>
    <col min="12" max="12" width="6.50390625" style="0" customWidth="1"/>
    <col min="13" max="13" width="7.375" style="0" customWidth="1"/>
    <col min="14" max="14" width="5.50390625" style="0" customWidth="1"/>
    <col min="15" max="15" width="6.375" style="0" customWidth="1"/>
    <col min="16" max="51" width="1.75390625" style="0" customWidth="1"/>
    <col min="52" max="52" width="2.00390625" style="0" customWidth="1"/>
  </cols>
  <sheetData>
    <row r="1" spans="1:106" ht="12" customHeight="1">
      <c r="A1" s="283" t="s">
        <v>346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  <c r="N1" s="286"/>
      <c r="O1" s="286"/>
      <c r="DB1">
        <v>3</v>
      </c>
    </row>
    <row r="2" spans="1:15" s="98" customFormat="1" ht="24" customHeight="1">
      <c r="A2" s="95" t="s">
        <v>344</v>
      </c>
      <c r="B2" s="107" t="s">
        <v>341</v>
      </c>
      <c r="C2" s="107" t="s">
        <v>330</v>
      </c>
      <c r="D2" s="96" t="s">
        <v>337</v>
      </c>
      <c r="E2" s="97" t="s">
        <v>339</v>
      </c>
      <c r="F2" s="97" t="s">
        <v>338</v>
      </c>
      <c r="G2" s="114" t="s">
        <v>336</v>
      </c>
      <c r="H2" s="97" t="s">
        <v>340</v>
      </c>
      <c r="I2" s="96" t="s">
        <v>334</v>
      </c>
      <c r="J2" s="107" t="s">
        <v>333</v>
      </c>
      <c r="K2" s="107" t="s">
        <v>331</v>
      </c>
      <c r="L2" s="107" t="s">
        <v>332</v>
      </c>
      <c r="M2" s="96" t="s">
        <v>342</v>
      </c>
      <c r="N2" s="107" t="s">
        <v>335</v>
      </c>
      <c r="O2" s="115" t="s">
        <v>343</v>
      </c>
    </row>
    <row r="3" spans="1:15" ht="15" customHeight="1">
      <c r="A3" s="48" t="s">
        <v>281</v>
      </c>
      <c r="B3" s="111">
        <v>793.6</v>
      </c>
      <c r="C3" s="111">
        <f>D3*H3</f>
        <v>659.0250000000001</v>
      </c>
      <c r="D3" s="103">
        <f aca="true" t="shared" si="0" ref="D3:D34">SUM(E3+F3)</f>
        <v>14.5</v>
      </c>
      <c r="E3" s="103">
        <v>12</v>
      </c>
      <c r="F3" s="103">
        <v>2.5</v>
      </c>
      <c r="G3" s="108">
        <f>SUM(I3:J3)</f>
        <v>55.730000000000004</v>
      </c>
      <c r="H3" s="102">
        <v>45.45</v>
      </c>
      <c r="I3" s="102">
        <v>2.88</v>
      </c>
      <c r="J3" s="108">
        <v>52.85</v>
      </c>
      <c r="K3" s="108">
        <v>1435.6</v>
      </c>
      <c r="L3" s="108">
        <v>376.01</v>
      </c>
      <c r="M3" s="93">
        <f>SUM(C3+K3+L3+B3+N3+G3+O3)</f>
        <v>5168.875</v>
      </c>
      <c r="N3" s="108">
        <v>281.55</v>
      </c>
      <c r="O3" s="108">
        <v>1567.36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272.70000000000005</v>
      </c>
      <c r="D4" s="104">
        <f t="shared" si="0"/>
        <v>6</v>
      </c>
      <c r="E4" s="104">
        <v>6</v>
      </c>
      <c r="F4" s="104">
        <v>0</v>
      </c>
      <c r="G4" s="109">
        <f>I4+J4</f>
        <v>49.98</v>
      </c>
      <c r="H4" s="93">
        <f>H3</f>
        <v>45.45</v>
      </c>
      <c r="I4" s="93">
        <v>0</v>
      </c>
      <c r="J4" s="109">
        <v>49.98</v>
      </c>
      <c r="K4" s="109">
        <v>0</v>
      </c>
      <c r="L4" s="109">
        <v>190.06</v>
      </c>
      <c r="M4" s="93">
        <f aca="true" t="shared" si="2" ref="M4:M10">SUM(C4+K4+L4+G4+B4+N4+O4)</f>
        <v>2914.1099999999997</v>
      </c>
      <c r="N4" s="109">
        <v>168.93</v>
      </c>
      <c r="O4" s="109">
        <v>1482.04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299.97</v>
      </c>
      <c r="D5" s="104">
        <f t="shared" si="0"/>
        <v>6.6</v>
      </c>
      <c r="E5" s="104">
        <v>4</v>
      </c>
      <c r="F5" s="104">
        <v>2.6</v>
      </c>
      <c r="G5" s="109">
        <f>SUM(I5:J5)</f>
        <v>40.39</v>
      </c>
      <c r="H5" s="93">
        <f>H3</f>
        <v>45.45</v>
      </c>
      <c r="I5" s="93">
        <f>I3</f>
        <v>2.88</v>
      </c>
      <c r="J5" s="109">
        <v>37.51</v>
      </c>
      <c r="K5" s="109">
        <v>1493.02</v>
      </c>
      <c r="L5" s="109">
        <v>127.07</v>
      </c>
      <c r="M5" s="93">
        <f t="shared" si="2"/>
        <v>3748.59</v>
      </c>
      <c r="N5" s="109">
        <v>112.62</v>
      </c>
      <c r="O5" s="109">
        <v>1112.32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90.9</v>
      </c>
      <c r="D6" s="104">
        <f t="shared" si="0"/>
        <v>2</v>
      </c>
      <c r="E6" s="104">
        <v>2</v>
      </c>
      <c r="F6" s="104">
        <v>0</v>
      </c>
      <c r="G6" s="109">
        <f>SUM(I6:J6)</f>
        <v>54.14</v>
      </c>
      <c r="H6" s="93">
        <f>H3</f>
        <v>45.45</v>
      </c>
      <c r="I6" s="93">
        <f>I3</f>
        <v>2.88</v>
      </c>
      <c r="J6" s="109">
        <v>51.26</v>
      </c>
      <c r="K6" s="109">
        <v>0</v>
      </c>
      <c r="L6" s="109">
        <v>66.37</v>
      </c>
      <c r="M6" s="93">
        <f t="shared" si="2"/>
        <v>2607.84</v>
      </c>
      <c r="N6" s="109">
        <v>56.31</v>
      </c>
      <c r="O6" s="109">
        <v>1570.52</v>
      </c>
    </row>
    <row r="7" spans="1:15" ht="14.25">
      <c r="A7" s="49" t="s">
        <v>285</v>
      </c>
      <c r="B7" s="112">
        <v>758.4</v>
      </c>
      <c r="C7" s="112">
        <f t="shared" si="1"/>
        <v>363.6</v>
      </c>
      <c r="D7" s="104">
        <f t="shared" si="0"/>
        <v>8</v>
      </c>
      <c r="E7" s="104">
        <v>8</v>
      </c>
      <c r="F7" s="104">
        <v>0</v>
      </c>
      <c r="G7" s="109">
        <f>SUM(I7:J7)</f>
        <v>53.39</v>
      </c>
      <c r="H7" s="93">
        <f>H3</f>
        <v>45.45</v>
      </c>
      <c r="I7" s="93">
        <f>I3</f>
        <v>2.88</v>
      </c>
      <c r="J7" s="109">
        <v>50.51</v>
      </c>
      <c r="K7" s="109">
        <v>0</v>
      </c>
      <c r="L7" s="109">
        <v>252</v>
      </c>
      <c r="M7" s="93">
        <f t="shared" si="2"/>
        <v>3150.47</v>
      </c>
      <c r="N7" s="109">
        <v>225.24</v>
      </c>
      <c r="O7" s="109">
        <v>1497.84</v>
      </c>
    </row>
    <row r="8" spans="1:15" ht="14.25">
      <c r="A8" s="49" t="s">
        <v>286</v>
      </c>
      <c r="B8" s="112">
        <v>774.4</v>
      </c>
      <c r="C8" s="112">
        <f t="shared" si="1"/>
        <v>409.05</v>
      </c>
      <c r="D8" s="104">
        <f t="shared" si="0"/>
        <v>9</v>
      </c>
      <c r="E8" s="104">
        <v>9</v>
      </c>
      <c r="F8" s="104">
        <v>0</v>
      </c>
      <c r="G8" s="109">
        <f>J8+I8</f>
        <v>51.58</v>
      </c>
      <c r="H8" s="93">
        <f>H3</f>
        <v>45.45</v>
      </c>
      <c r="I8" s="93">
        <v>0</v>
      </c>
      <c r="J8" s="109">
        <v>51.58</v>
      </c>
      <c r="K8" s="109">
        <v>0</v>
      </c>
      <c r="L8" s="109">
        <v>283.04</v>
      </c>
      <c r="M8" s="93">
        <f t="shared" si="2"/>
        <v>3216.4400000000005</v>
      </c>
      <c r="N8" s="109">
        <v>168.93</v>
      </c>
      <c r="O8" s="109">
        <v>1529.44</v>
      </c>
    </row>
    <row r="9" spans="1:15" ht="14.25">
      <c r="A9" s="49" t="s">
        <v>287</v>
      </c>
      <c r="B9" s="112">
        <v>795.2</v>
      </c>
      <c r="C9" s="112">
        <f t="shared" si="1"/>
        <v>363.6</v>
      </c>
      <c r="D9" s="104">
        <f t="shared" si="0"/>
        <v>8</v>
      </c>
      <c r="E9" s="104">
        <v>6</v>
      </c>
      <c r="F9" s="104">
        <v>2</v>
      </c>
      <c r="G9" s="109">
        <f>J9</f>
        <v>52.96</v>
      </c>
      <c r="H9" s="93">
        <f>H3</f>
        <v>45.45</v>
      </c>
      <c r="I9" s="93">
        <v>0</v>
      </c>
      <c r="J9" s="109">
        <v>52.96</v>
      </c>
      <c r="K9" s="109">
        <v>1148.48</v>
      </c>
      <c r="L9" s="109">
        <v>190.31</v>
      </c>
      <c r="M9" s="93">
        <f t="shared" si="2"/>
        <v>4346.3099999999995</v>
      </c>
      <c r="N9" s="109">
        <v>225.24</v>
      </c>
      <c r="O9" s="109">
        <v>1570.52</v>
      </c>
    </row>
    <row r="10" spans="1:15" ht="14.25">
      <c r="A10" s="49" t="s">
        <v>288</v>
      </c>
      <c r="B10" s="112">
        <v>744</v>
      </c>
      <c r="C10" s="112">
        <f t="shared" si="1"/>
        <v>499.95000000000005</v>
      </c>
      <c r="D10" s="104">
        <f t="shared" si="0"/>
        <v>11</v>
      </c>
      <c r="E10" s="104">
        <v>8</v>
      </c>
      <c r="F10" s="104">
        <v>3</v>
      </c>
      <c r="G10" s="109">
        <f>J10+I10</f>
        <v>49.55</v>
      </c>
      <c r="H10" s="93">
        <f>H3</f>
        <v>45.45</v>
      </c>
      <c r="I10" s="93">
        <v>0</v>
      </c>
      <c r="J10" s="109">
        <v>49.55</v>
      </c>
      <c r="K10" s="109">
        <v>1722.72</v>
      </c>
      <c r="L10" s="109">
        <v>251.92</v>
      </c>
      <c r="M10" s="93">
        <f t="shared" si="2"/>
        <v>4962.780000000001</v>
      </c>
      <c r="N10" s="109">
        <v>225.24</v>
      </c>
      <c r="O10" s="109">
        <v>1469.4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f>J11+I11</f>
        <v>51.79</v>
      </c>
      <c r="H11" s="93">
        <f>H3</f>
        <v>45.45</v>
      </c>
      <c r="I11" s="93">
        <v>0</v>
      </c>
      <c r="J11" s="109">
        <v>51.79</v>
      </c>
      <c r="K11" s="109">
        <v>0</v>
      </c>
      <c r="L11" s="109">
        <v>4.51</v>
      </c>
      <c r="M11" s="93">
        <f aca="true" t="shared" si="3" ref="M11:M27">SUM(C11+K11+L11+G11+B11+N11+O11)</f>
        <v>2369.66</v>
      </c>
      <c r="N11" s="109">
        <v>0</v>
      </c>
      <c r="O11" s="109">
        <v>1535.76</v>
      </c>
    </row>
    <row r="12" spans="1:15" ht="14.25">
      <c r="A12" s="49" t="s">
        <v>290</v>
      </c>
      <c r="B12" s="112">
        <v>780.8</v>
      </c>
      <c r="C12" s="112">
        <f t="shared" si="1"/>
        <v>236.34000000000003</v>
      </c>
      <c r="D12" s="104">
        <f t="shared" si="0"/>
        <v>5.2</v>
      </c>
      <c r="E12" s="104">
        <v>5</v>
      </c>
      <c r="F12" s="104">
        <v>0.2</v>
      </c>
      <c r="G12" s="109">
        <f>SUM(I12:J12)</f>
        <v>54.88</v>
      </c>
      <c r="H12" s="93">
        <f>H3</f>
        <v>45.45</v>
      </c>
      <c r="I12" s="93">
        <f>I3</f>
        <v>2.88</v>
      </c>
      <c r="J12" s="109">
        <v>52</v>
      </c>
      <c r="K12" s="109">
        <v>114.85</v>
      </c>
      <c r="L12" s="109">
        <v>159.28</v>
      </c>
      <c r="M12" s="93">
        <f t="shared" si="3"/>
        <v>3000.85</v>
      </c>
      <c r="N12" s="109">
        <v>112.62</v>
      </c>
      <c r="O12" s="109">
        <v>1542.08</v>
      </c>
    </row>
    <row r="13" spans="1:15" ht="14.25">
      <c r="A13" s="49" t="s">
        <v>291</v>
      </c>
      <c r="B13" s="112">
        <v>742.4</v>
      </c>
      <c r="C13" s="112">
        <f t="shared" si="1"/>
        <v>513.585</v>
      </c>
      <c r="D13" s="104">
        <f t="shared" si="0"/>
        <v>11.3</v>
      </c>
      <c r="E13" s="104">
        <v>8</v>
      </c>
      <c r="F13" s="104">
        <v>3.3</v>
      </c>
      <c r="G13" s="109">
        <f>SUM(I13:J13)</f>
        <v>52.32</v>
      </c>
      <c r="H13" s="93">
        <f>H3</f>
        <v>45.45</v>
      </c>
      <c r="I13" s="93">
        <f>I3</f>
        <v>2.88</v>
      </c>
      <c r="J13" s="109">
        <v>49.44</v>
      </c>
      <c r="K13" s="109">
        <v>1894.99</v>
      </c>
      <c r="L13" s="109">
        <v>251.91</v>
      </c>
      <c r="M13" s="93">
        <f>SUM(C13+K13+L13+G13+B13+N13+O13)</f>
        <v>5146.6849999999995</v>
      </c>
      <c r="N13" s="109">
        <v>225.24</v>
      </c>
      <c r="O13" s="109">
        <v>1466.24</v>
      </c>
    </row>
    <row r="14" spans="1:15" ht="14.25">
      <c r="A14" s="49" t="s">
        <v>292</v>
      </c>
      <c r="B14" s="112">
        <v>769.6</v>
      </c>
      <c r="C14" s="112">
        <f t="shared" si="1"/>
        <v>422.68500000000006</v>
      </c>
      <c r="D14" s="104">
        <f t="shared" si="0"/>
        <v>9.3</v>
      </c>
      <c r="E14" s="104">
        <v>8</v>
      </c>
      <c r="F14" s="104">
        <v>1.3</v>
      </c>
      <c r="G14" s="109">
        <f>J14+I14</f>
        <v>54.14</v>
      </c>
      <c r="H14" s="93">
        <f>H3</f>
        <v>45.45</v>
      </c>
      <c r="I14" s="93">
        <v>2.88</v>
      </c>
      <c r="J14" s="109">
        <v>51.26</v>
      </c>
      <c r="K14" s="109">
        <v>746.51</v>
      </c>
      <c r="L14" s="109">
        <v>252.07</v>
      </c>
      <c r="M14" s="93">
        <f t="shared" si="3"/>
        <v>3877.585</v>
      </c>
      <c r="N14" s="109">
        <v>112.62</v>
      </c>
      <c r="O14" s="109">
        <v>1519.96</v>
      </c>
    </row>
    <row r="15" spans="1:15" ht="14.25">
      <c r="A15" s="49" t="s">
        <v>293</v>
      </c>
      <c r="B15" s="112">
        <v>777.6</v>
      </c>
      <c r="C15" s="112">
        <f t="shared" si="1"/>
        <v>254.52</v>
      </c>
      <c r="D15" s="104">
        <f t="shared" si="0"/>
        <v>5.6</v>
      </c>
      <c r="E15" s="104">
        <v>5</v>
      </c>
      <c r="F15" s="104">
        <v>0.6</v>
      </c>
      <c r="G15" s="109">
        <f>SUM(I15:J15)</f>
        <v>60.43</v>
      </c>
      <c r="H15" s="93">
        <f>H3</f>
        <v>45.45</v>
      </c>
      <c r="I15" s="93">
        <v>8.64</v>
      </c>
      <c r="J15" s="109">
        <v>51.79</v>
      </c>
      <c r="K15" s="109">
        <v>344.54</v>
      </c>
      <c r="L15" s="109">
        <v>159.26</v>
      </c>
      <c r="M15" s="93">
        <f t="shared" si="3"/>
        <v>3244.7299999999996</v>
      </c>
      <c r="N15" s="109">
        <v>112.62</v>
      </c>
      <c r="O15" s="109">
        <v>1535.76</v>
      </c>
    </row>
    <row r="16" spans="1:15" ht="14.25">
      <c r="A16" s="49" t="s">
        <v>294</v>
      </c>
      <c r="B16" s="112">
        <v>718.4</v>
      </c>
      <c r="C16" s="112">
        <f t="shared" si="1"/>
        <v>336.33000000000004</v>
      </c>
      <c r="D16" s="104">
        <f t="shared" si="0"/>
        <v>7.4</v>
      </c>
      <c r="E16" s="104">
        <v>6</v>
      </c>
      <c r="F16" s="104">
        <v>1.4</v>
      </c>
      <c r="G16" s="109">
        <f>SUM(I16:J16)</f>
        <v>50.730000000000004</v>
      </c>
      <c r="H16" s="93">
        <f>H3</f>
        <v>45.45</v>
      </c>
      <c r="I16" s="93">
        <f>I3</f>
        <v>2.88</v>
      </c>
      <c r="J16" s="109">
        <v>47.85</v>
      </c>
      <c r="K16" s="109">
        <v>803.94</v>
      </c>
      <c r="L16" s="109">
        <v>189.87</v>
      </c>
      <c r="M16" s="93">
        <f t="shared" si="3"/>
        <v>3687.04</v>
      </c>
      <c r="N16" s="109">
        <v>168.93</v>
      </c>
      <c r="O16" s="109">
        <v>1418.84</v>
      </c>
    </row>
    <row r="17" spans="1:15" ht="14.25">
      <c r="A17" s="49" t="s">
        <v>295</v>
      </c>
      <c r="B17" s="112">
        <v>771.2</v>
      </c>
      <c r="C17" s="112">
        <f t="shared" si="1"/>
        <v>213.615</v>
      </c>
      <c r="D17" s="104">
        <f t="shared" si="0"/>
        <v>4.7</v>
      </c>
      <c r="E17" s="104">
        <v>4</v>
      </c>
      <c r="F17" s="104">
        <v>0.7</v>
      </c>
      <c r="G17" s="109">
        <f>SUM(I17:J17)</f>
        <v>54.24</v>
      </c>
      <c r="H17" s="93">
        <f>H3</f>
        <v>45.45</v>
      </c>
      <c r="I17" s="93">
        <f>I3</f>
        <v>2.88</v>
      </c>
      <c r="J17" s="109">
        <v>51.36</v>
      </c>
      <c r="K17" s="109">
        <v>401.97</v>
      </c>
      <c r="L17" s="109">
        <v>128.28</v>
      </c>
      <c r="M17" s="93">
        <f t="shared" si="3"/>
        <v>3148.7349999999997</v>
      </c>
      <c r="N17" s="109">
        <v>56.31</v>
      </c>
      <c r="O17" s="109">
        <v>1523.12</v>
      </c>
    </row>
    <row r="18" spans="1:15" ht="14.25">
      <c r="A18" s="49" t="s">
        <v>345</v>
      </c>
      <c r="B18" s="112">
        <v>798.4</v>
      </c>
      <c r="C18" s="112">
        <f t="shared" si="1"/>
        <v>409.05</v>
      </c>
      <c r="D18" s="104">
        <f t="shared" si="0"/>
        <v>9</v>
      </c>
      <c r="E18" s="104">
        <v>9</v>
      </c>
      <c r="F18" s="104">
        <v>0</v>
      </c>
      <c r="G18" s="109">
        <f>SUM(I18:J18)</f>
        <v>53.17</v>
      </c>
      <c r="H18" s="93">
        <f>H3</f>
        <v>45.45</v>
      </c>
      <c r="I18" s="93">
        <v>0</v>
      </c>
      <c r="J18" s="109">
        <v>53.17</v>
      </c>
      <c r="K18" s="109">
        <v>0</v>
      </c>
      <c r="L18" s="109">
        <v>283.18</v>
      </c>
      <c r="M18" s="93">
        <f t="shared" si="3"/>
        <v>3233.26</v>
      </c>
      <c r="N18" s="109">
        <v>112.62</v>
      </c>
      <c r="O18" s="109">
        <v>1576.84</v>
      </c>
    </row>
    <row r="19" spans="1:15" ht="14.25">
      <c r="A19" s="49" t="s">
        <v>296</v>
      </c>
      <c r="B19" s="112">
        <v>1200</v>
      </c>
      <c r="C19" s="112">
        <f t="shared" si="1"/>
        <v>286.33500000000004</v>
      </c>
      <c r="D19" s="104">
        <f t="shared" si="0"/>
        <v>6.3</v>
      </c>
      <c r="E19" s="104">
        <v>5</v>
      </c>
      <c r="F19" s="104">
        <v>1.3</v>
      </c>
      <c r="G19" s="109">
        <f>J19+I19</f>
        <v>79.92</v>
      </c>
      <c r="H19" s="93">
        <f>H3</f>
        <v>45.45</v>
      </c>
      <c r="I19" s="93">
        <v>0</v>
      </c>
      <c r="J19" s="109">
        <v>79.92</v>
      </c>
      <c r="K19" s="109">
        <v>746.51</v>
      </c>
      <c r="L19" s="109">
        <v>161.71</v>
      </c>
      <c r="M19" s="93">
        <f t="shared" si="3"/>
        <v>5240.925</v>
      </c>
      <c r="N19" s="109">
        <v>168.93</v>
      </c>
      <c r="O19" s="109">
        <v>2597.52</v>
      </c>
    </row>
    <row r="20" spans="1:15" ht="14.25">
      <c r="A20" s="49" t="s">
        <v>298</v>
      </c>
      <c r="B20" s="112">
        <v>924.8</v>
      </c>
      <c r="C20" s="112">
        <f t="shared" si="1"/>
        <v>295.425</v>
      </c>
      <c r="D20" s="104">
        <f t="shared" si="0"/>
        <v>6.5</v>
      </c>
      <c r="E20" s="104">
        <v>5</v>
      </c>
      <c r="F20" s="104">
        <v>1.5</v>
      </c>
      <c r="G20" s="109">
        <f>J20+I20</f>
        <v>61.59</v>
      </c>
      <c r="H20" s="93">
        <f>H3</f>
        <v>45.45</v>
      </c>
      <c r="I20" s="93">
        <v>0</v>
      </c>
      <c r="J20" s="109">
        <v>61.59</v>
      </c>
      <c r="K20" s="109">
        <v>861.36</v>
      </c>
      <c r="L20" s="109">
        <v>160.12</v>
      </c>
      <c r="M20" s="93">
        <f t="shared" si="3"/>
        <v>4242.395</v>
      </c>
      <c r="N20" s="109">
        <v>112.62</v>
      </c>
      <c r="O20" s="109">
        <v>1826.48</v>
      </c>
    </row>
    <row r="21" spans="1:15" ht="14.25">
      <c r="A21" s="49" t="s">
        <v>299</v>
      </c>
      <c r="B21" s="112">
        <v>1201.6</v>
      </c>
      <c r="C21" s="112">
        <f t="shared" si="1"/>
        <v>386.32500000000005</v>
      </c>
      <c r="D21" s="104">
        <f t="shared" si="0"/>
        <v>8.5</v>
      </c>
      <c r="E21" s="104">
        <v>6</v>
      </c>
      <c r="F21" s="104">
        <v>2.5</v>
      </c>
      <c r="G21" s="109">
        <f>SUM(I21:J21)</f>
        <v>82.91</v>
      </c>
      <c r="H21" s="93">
        <f>H3</f>
        <v>45.45</v>
      </c>
      <c r="I21" s="93">
        <f>I3</f>
        <v>2.88</v>
      </c>
      <c r="J21" s="109">
        <v>80.03</v>
      </c>
      <c r="K21" s="109">
        <v>1435.6</v>
      </c>
      <c r="L21" s="109">
        <v>192.67</v>
      </c>
      <c r="M21" s="93">
        <f t="shared" si="3"/>
        <v>5841.195</v>
      </c>
      <c r="N21" s="109">
        <v>168.93</v>
      </c>
      <c r="O21" s="109">
        <v>2373.16</v>
      </c>
    </row>
    <row r="22" spans="1:15" ht="14.25">
      <c r="A22" s="49" t="s">
        <v>300</v>
      </c>
      <c r="B22" s="112">
        <v>929.6</v>
      </c>
      <c r="C22" s="112">
        <f t="shared" si="1"/>
        <v>45.45</v>
      </c>
      <c r="D22" s="104">
        <f t="shared" si="0"/>
        <v>1</v>
      </c>
      <c r="E22" s="104">
        <v>1</v>
      </c>
      <c r="F22" s="104">
        <v>0</v>
      </c>
      <c r="G22" s="109">
        <f>SUM(I22:J22)</f>
        <v>64.78999999999999</v>
      </c>
      <c r="H22" s="93">
        <f>H3</f>
        <v>45.45</v>
      </c>
      <c r="I22" s="93">
        <f>I3</f>
        <v>2.88</v>
      </c>
      <c r="J22" s="109">
        <v>61.91</v>
      </c>
      <c r="K22" s="109">
        <v>0</v>
      </c>
      <c r="L22" s="109">
        <v>36.34</v>
      </c>
      <c r="M22" s="93">
        <f t="shared" si="3"/>
        <v>2968.45</v>
      </c>
      <c r="N22" s="109">
        <v>56.31</v>
      </c>
      <c r="O22" s="109">
        <v>1835.96</v>
      </c>
    </row>
    <row r="23" spans="1:15" ht="14.25">
      <c r="A23" s="49" t="s">
        <v>301</v>
      </c>
      <c r="B23" s="112">
        <v>1209.6</v>
      </c>
      <c r="C23" s="112">
        <f t="shared" si="1"/>
        <v>272.70000000000005</v>
      </c>
      <c r="D23" s="104">
        <f t="shared" si="0"/>
        <v>6</v>
      </c>
      <c r="E23" s="104">
        <v>6</v>
      </c>
      <c r="F23" s="104">
        <v>0</v>
      </c>
      <c r="G23" s="109">
        <f>SUM(I23:J23)</f>
        <v>89.2</v>
      </c>
      <c r="H23" s="93">
        <f>H3</f>
        <v>45.45</v>
      </c>
      <c r="I23" s="93">
        <v>8.64</v>
      </c>
      <c r="J23" s="109">
        <v>80.56</v>
      </c>
      <c r="K23" s="109">
        <v>0</v>
      </c>
      <c r="L23" s="109">
        <v>192.72</v>
      </c>
      <c r="M23" s="93">
        <f t="shared" si="3"/>
        <v>4265.8</v>
      </c>
      <c r="N23" s="109">
        <v>112.62</v>
      </c>
      <c r="O23" s="109">
        <v>2388.96</v>
      </c>
    </row>
    <row r="24" spans="1:15" ht="14.25">
      <c r="A24" s="49" t="s">
        <v>302</v>
      </c>
      <c r="B24" s="112">
        <v>921.6</v>
      </c>
      <c r="C24" s="112">
        <f t="shared" si="1"/>
        <v>154.53</v>
      </c>
      <c r="D24" s="104">
        <f t="shared" si="0"/>
        <v>3.4</v>
      </c>
      <c r="E24" s="104">
        <v>3</v>
      </c>
      <c r="F24" s="104">
        <v>0.4</v>
      </c>
      <c r="G24" s="109">
        <f>SUM(I24:J24)</f>
        <v>64.26</v>
      </c>
      <c r="H24" s="93">
        <f>H3</f>
        <v>45.45</v>
      </c>
      <c r="I24" s="93">
        <v>2.88</v>
      </c>
      <c r="J24" s="109">
        <v>61.38</v>
      </c>
      <c r="K24" s="109">
        <v>229.7</v>
      </c>
      <c r="L24" s="109">
        <v>96.2</v>
      </c>
      <c r="M24" s="93">
        <f t="shared" si="3"/>
        <v>3342.76</v>
      </c>
      <c r="N24" s="109">
        <v>56.31</v>
      </c>
      <c r="O24" s="109">
        <v>1820.16</v>
      </c>
    </row>
    <row r="25" spans="1:15" ht="14.25">
      <c r="A25" s="49" t="s">
        <v>347</v>
      </c>
      <c r="B25" s="112">
        <v>1212.8</v>
      </c>
      <c r="C25" s="112">
        <f t="shared" si="1"/>
        <v>954.45</v>
      </c>
      <c r="D25" s="104">
        <f t="shared" si="0"/>
        <v>21</v>
      </c>
      <c r="E25" s="104">
        <v>13</v>
      </c>
      <c r="F25" s="104">
        <v>8</v>
      </c>
      <c r="G25" s="109">
        <f>J25+I25</f>
        <v>80.77</v>
      </c>
      <c r="H25" s="93">
        <f>H3</f>
        <v>45.45</v>
      </c>
      <c r="I25" s="93">
        <v>0</v>
      </c>
      <c r="J25" s="109">
        <v>80.77</v>
      </c>
      <c r="K25" s="109">
        <v>4593.92</v>
      </c>
      <c r="L25" s="109">
        <v>409.39</v>
      </c>
      <c r="M25" s="93">
        <f t="shared" si="3"/>
        <v>10184.130000000001</v>
      </c>
      <c r="N25" s="109">
        <v>281.56</v>
      </c>
      <c r="O25" s="109">
        <v>2651.24</v>
      </c>
    </row>
    <row r="26" spans="1:15" ht="14.25">
      <c r="A26" s="49" t="s">
        <v>303</v>
      </c>
      <c r="B26" s="112">
        <v>920</v>
      </c>
      <c r="C26" s="112">
        <f t="shared" si="1"/>
        <v>181.8</v>
      </c>
      <c r="D26" s="104">
        <f t="shared" si="0"/>
        <v>4</v>
      </c>
      <c r="E26" s="104">
        <v>2</v>
      </c>
      <c r="F26" s="104">
        <v>2</v>
      </c>
      <c r="G26" s="109">
        <f>SUM(I26:J26)</f>
        <v>64.15</v>
      </c>
      <c r="H26" s="93">
        <f>H3</f>
        <v>45.45</v>
      </c>
      <c r="I26" s="93">
        <f>I3</f>
        <v>2.88</v>
      </c>
      <c r="J26" s="109">
        <v>61.27</v>
      </c>
      <c r="K26" s="109">
        <v>1148.48</v>
      </c>
      <c r="L26" s="109">
        <v>67.24</v>
      </c>
      <c r="M26" s="93">
        <f t="shared" si="3"/>
        <v>4254.98</v>
      </c>
      <c r="N26" s="109">
        <v>56.31</v>
      </c>
      <c r="O26" s="109">
        <v>1817</v>
      </c>
    </row>
    <row r="27" spans="1:15" ht="14.25">
      <c r="A27" s="49" t="s">
        <v>304</v>
      </c>
      <c r="B27" s="112">
        <v>1206.4</v>
      </c>
      <c r="C27" s="112">
        <f t="shared" si="1"/>
        <v>145.44000000000003</v>
      </c>
      <c r="D27" s="104">
        <f t="shared" si="0"/>
        <v>3.2</v>
      </c>
      <c r="E27" s="104">
        <v>2</v>
      </c>
      <c r="F27" s="104">
        <v>1.2</v>
      </c>
      <c r="G27" s="109">
        <f>J27+I27</f>
        <v>80.35</v>
      </c>
      <c r="H27" s="93">
        <f>H3</f>
        <v>45.45</v>
      </c>
      <c r="I27" s="93">
        <v>0</v>
      </c>
      <c r="J27" s="109">
        <v>80.35</v>
      </c>
      <c r="K27" s="109">
        <v>689.09</v>
      </c>
      <c r="L27" s="109">
        <v>68.9</v>
      </c>
      <c r="M27" s="93">
        <f t="shared" si="3"/>
        <v>4629.13</v>
      </c>
      <c r="N27" s="109">
        <v>56.31</v>
      </c>
      <c r="O27" s="109">
        <v>2382.64</v>
      </c>
    </row>
    <row r="28" spans="1:15" ht="14.25">
      <c r="A28" s="49" t="s">
        <v>305</v>
      </c>
      <c r="B28" s="112">
        <v>1190.4</v>
      </c>
      <c r="C28" s="112">
        <f t="shared" si="1"/>
        <v>727.2</v>
      </c>
      <c r="D28" s="104">
        <f t="shared" si="0"/>
        <v>16</v>
      </c>
      <c r="E28" s="104">
        <v>10</v>
      </c>
      <c r="F28" s="104">
        <v>6</v>
      </c>
      <c r="G28" s="109">
        <f aca="true" t="shared" si="4" ref="G28:G37">SUM(I28:J28)</f>
        <v>85.04</v>
      </c>
      <c r="H28" s="93">
        <f>H3</f>
        <v>45.45</v>
      </c>
      <c r="I28" s="93">
        <v>5.76</v>
      </c>
      <c r="J28" s="109">
        <v>79.28</v>
      </c>
      <c r="K28" s="109">
        <v>3445.44</v>
      </c>
      <c r="L28" s="109">
        <v>316.41</v>
      </c>
      <c r="M28" s="93">
        <f aca="true" t="shared" si="5" ref="M28:M37">SUM(C28+K28+L28+G28+B28+N28+O28)</f>
        <v>8284.46</v>
      </c>
      <c r="N28" s="109">
        <v>168.93</v>
      </c>
      <c r="O28" s="109">
        <v>2351.04</v>
      </c>
    </row>
    <row r="29" spans="1:15" ht="14.25">
      <c r="A29" s="49" t="s">
        <v>306</v>
      </c>
      <c r="B29" s="112">
        <v>948.8</v>
      </c>
      <c r="C29" s="112">
        <f t="shared" si="1"/>
        <v>363.6</v>
      </c>
      <c r="D29" s="104">
        <f t="shared" si="0"/>
        <v>8</v>
      </c>
      <c r="E29" s="104">
        <v>8</v>
      </c>
      <c r="F29" s="104">
        <v>0</v>
      </c>
      <c r="G29" s="109">
        <f t="shared" si="4"/>
        <v>66.07</v>
      </c>
      <c r="H29" s="93">
        <f>H3</f>
        <v>45.45</v>
      </c>
      <c r="I29" s="93">
        <f>I3</f>
        <v>2.88</v>
      </c>
      <c r="J29" s="109">
        <v>63.19</v>
      </c>
      <c r="K29" s="109">
        <v>0</v>
      </c>
      <c r="L29" s="109">
        <v>253.11</v>
      </c>
      <c r="M29" s="93">
        <f t="shared" si="5"/>
        <v>3836.12</v>
      </c>
      <c r="N29" s="109">
        <v>112.62</v>
      </c>
      <c r="O29" s="109">
        <v>2091.92</v>
      </c>
    </row>
    <row r="30" spans="1:15" ht="14.25">
      <c r="A30" s="49" t="s">
        <v>328</v>
      </c>
      <c r="B30" s="112">
        <v>1196.8</v>
      </c>
      <c r="C30" s="112">
        <f t="shared" si="1"/>
        <v>3263.31</v>
      </c>
      <c r="D30" s="104">
        <f t="shared" si="0"/>
        <v>71.8</v>
      </c>
      <c r="E30" s="104">
        <v>71</v>
      </c>
      <c r="F30" s="104">
        <v>0.8</v>
      </c>
      <c r="G30" s="109">
        <f t="shared" si="4"/>
        <v>82.58999999999999</v>
      </c>
      <c r="H30" s="93">
        <f>H3</f>
        <v>45.45</v>
      </c>
      <c r="I30" s="93">
        <f>I3</f>
        <v>2.88</v>
      </c>
      <c r="J30" s="109">
        <v>79.71</v>
      </c>
      <c r="K30" s="109">
        <v>459.39</v>
      </c>
      <c r="L30" s="109">
        <v>2204.4</v>
      </c>
      <c r="M30" s="93">
        <f t="shared" si="5"/>
        <v>9682.79</v>
      </c>
      <c r="N30" s="109">
        <v>112.62</v>
      </c>
      <c r="O30" s="109">
        <v>2363.68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f t="shared" si="4"/>
        <v>64.15</v>
      </c>
      <c r="H31" s="93">
        <f>H3</f>
        <v>45.45</v>
      </c>
      <c r="I31" s="93">
        <f>I3</f>
        <v>2.88</v>
      </c>
      <c r="J31" s="109">
        <v>61.27</v>
      </c>
      <c r="K31" s="109">
        <f>SUM(N31+R31)</f>
        <v>0</v>
      </c>
      <c r="L31" s="109">
        <v>5.34</v>
      </c>
      <c r="M31" s="93">
        <f t="shared" si="5"/>
        <v>2806.49</v>
      </c>
      <c r="N31" s="109">
        <v>0</v>
      </c>
      <c r="O31" s="109">
        <v>1817</v>
      </c>
    </row>
    <row r="32" spans="1:15" ht="14.25">
      <c r="A32" s="49" t="s">
        <v>308</v>
      </c>
      <c r="B32" s="112">
        <v>1216</v>
      </c>
      <c r="C32" s="112">
        <f t="shared" si="1"/>
        <v>318.15000000000003</v>
      </c>
      <c r="D32" s="104">
        <f t="shared" si="0"/>
        <v>7</v>
      </c>
      <c r="E32" s="104">
        <v>6</v>
      </c>
      <c r="F32" s="104">
        <v>1</v>
      </c>
      <c r="G32" s="109">
        <f t="shared" si="4"/>
        <v>83.86999999999999</v>
      </c>
      <c r="H32" s="93">
        <f>H3</f>
        <v>45.45</v>
      </c>
      <c r="I32" s="93">
        <f>I3</f>
        <v>2.88</v>
      </c>
      <c r="J32" s="109">
        <v>80.99</v>
      </c>
      <c r="K32" s="109">
        <v>574.24</v>
      </c>
      <c r="L32" s="109">
        <v>192.76</v>
      </c>
      <c r="M32" s="93">
        <f t="shared" si="5"/>
        <v>4955.549999999999</v>
      </c>
      <c r="N32" s="109">
        <v>168.93</v>
      </c>
      <c r="O32" s="109">
        <v>2401.6</v>
      </c>
    </row>
    <row r="33" spans="1:15" ht="14.25">
      <c r="A33" s="49" t="s">
        <v>309</v>
      </c>
      <c r="B33" s="112">
        <v>977.6</v>
      </c>
      <c r="C33" s="112">
        <f t="shared" si="1"/>
        <v>636.3000000000001</v>
      </c>
      <c r="D33" s="104">
        <f t="shared" si="0"/>
        <v>14</v>
      </c>
      <c r="E33" s="104">
        <v>14</v>
      </c>
      <c r="F33" s="104">
        <v>0</v>
      </c>
      <c r="G33" s="109">
        <f t="shared" si="4"/>
        <v>68.99</v>
      </c>
      <c r="H33" s="93">
        <f>H3</f>
        <v>45.45</v>
      </c>
      <c r="I33" s="93">
        <f>I3</f>
        <v>2.88</v>
      </c>
      <c r="J33" s="109">
        <v>66.11</v>
      </c>
      <c r="K33" s="109">
        <v>0</v>
      </c>
      <c r="L33" s="109">
        <v>438.97</v>
      </c>
      <c r="M33" s="93">
        <f t="shared" si="5"/>
        <v>4221.55</v>
      </c>
      <c r="N33" s="109">
        <v>168.93</v>
      </c>
      <c r="O33" s="109">
        <v>1930.76</v>
      </c>
    </row>
    <row r="34" spans="1:15" ht="14.25">
      <c r="A34" s="49" t="s">
        <v>310</v>
      </c>
      <c r="B34" s="112">
        <v>1206.4</v>
      </c>
      <c r="C34" s="112">
        <f t="shared" si="1"/>
        <v>454.5</v>
      </c>
      <c r="D34" s="104">
        <f t="shared" si="0"/>
        <v>10</v>
      </c>
      <c r="E34" s="104">
        <v>10</v>
      </c>
      <c r="F34" s="104">
        <v>0</v>
      </c>
      <c r="G34" s="109">
        <f t="shared" si="4"/>
        <v>83.22999999999999</v>
      </c>
      <c r="H34" s="93">
        <f>H3</f>
        <v>45.45</v>
      </c>
      <c r="I34" s="93">
        <f>I3</f>
        <v>2.88</v>
      </c>
      <c r="J34" s="109">
        <v>80.35</v>
      </c>
      <c r="K34" s="109">
        <v>0</v>
      </c>
      <c r="L34" s="109">
        <v>316.5</v>
      </c>
      <c r="M34" s="93">
        <f t="shared" si="5"/>
        <v>4668.51</v>
      </c>
      <c r="N34" s="109">
        <v>225.24</v>
      </c>
      <c r="O34" s="109">
        <v>2382.64</v>
      </c>
    </row>
    <row r="35" spans="1:15" ht="14.25">
      <c r="A35" s="49" t="s">
        <v>311</v>
      </c>
      <c r="B35" s="112">
        <v>924.8</v>
      </c>
      <c r="C35" s="112">
        <f aca="true" t="shared" si="6" ref="C35:C52">D35*H35</f>
        <v>0</v>
      </c>
      <c r="D35" s="104">
        <f aca="true" t="shared" si="7" ref="D35:D52">SUM(E35+F35)</f>
        <v>0</v>
      </c>
      <c r="E35" s="104">
        <v>0</v>
      </c>
      <c r="F35" s="104">
        <v>0</v>
      </c>
      <c r="G35" s="109">
        <f t="shared" si="4"/>
        <v>64.46</v>
      </c>
      <c r="H35" s="93">
        <f>H3</f>
        <v>45.45</v>
      </c>
      <c r="I35" s="93">
        <f>I3</f>
        <v>2.88</v>
      </c>
      <c r="J35" s="109">
        <v>61.58</v>
      </c>
      <c r="K35" s="109">
        <v>0</v>
      </c>
      <c r="L35" s="109">
        <v>5.37</v>
      </c>
      <c r="M35" s="93">
        <f t="shared" si="5"/>
        <v>2877.42</v>
      </c>
      <c r="N35" s="109">
        <v>56.31</v>
      </c>
      <c r="O35" s="109">
        <v>1826.48</v>
      </c>
    </row>
    <row r="36" spans="1:15" ht="14.25">
      <c r="A36" s="49" t="s">
        <v>312</v>
      </c>
      <c r="B36" s="112">
        <v>1225.6</v>
      </c>
      <c r="C36" s="112">
        <f t="shared" si="6"/>
        <v>0</v>
      </c>
      <c r="D36" s="104">
        <f t="shared" si="7"/>
        <v>0</v>
      </c>
      <c r="E36" s="104">
        <v>0</v>
      </c>
      <c r="F36" s="104">
        <v>0</v>
      </c>
      <c r="G36" s="109">
        <f t="shared" si="4"/>
        <v>81.62</v>
      </c>
      <c r="H36" s="93">
        <f>H3</f>
        <v>45.45</v>
      </c>
      <c r="I36" s="93">
        <v>0</v>
      </c>
      <c r="J36" s="109">
        <v>81.62</v>
      </c>
      <c r="K36" s="109">
        <v>0</v>
      </c>
      <c r="L36" s="109">
        <v>7.11</v>
      </c>
      <c r="M36" s="93">
        <f t="shared" si="5"/>
        <v>3734.89</v>
      </c>
      <c r="N36" s="109">
        <v>0</v>
      </c>
      <c r="O36" s="109">
        <v>2420.56</v>
      </c>
    </row>
    <row r="37" spans="1:15" ht="14.25">
      <c r="A37" s="49" t="s">
        <v>313</v>
      </c>
      <c r="B37" s="112">
        <v>929.6</v>
      </c>
      <c r="C37" s="112">
        <f t="shared" si="6"/>
        <v>204.525</v>
      </c>
      <c r="D37" s="104">
        <f t="shared" si="7"/>
        <v>4.5</v>
      </c>
      <c r="E37" s="104">
        <v>4</v>
      </c>
      <c r="F37" s="104">
        <v>0.5</v>
      </c>
      <c r="G37" s="109">
        <f t="shared" si="4"/>
        <v>64.78999999999999</v>
      </c>
      <c r="H37" s="93">
        <f>H3</f>
        <v>45.45</v>
      </c>
      <c r="I37" s="93">
        <f>I3</f>
        <v>2.88</v>
      </c>
      <c r="J37" s="109">
        <v>61.91</v>
      </c>
      <c r="K37" s="109">
        <v>287.12</v>
      </c>
      <c r="L37" s="109">
        <v>129.19</v>
      </c>
      <c r="M37" s="93">
        <f t="shared" si="5"/>
        <v>3563.805</v>
      </c>
      <c r="N37" s="109">
        <v>112.62</v>
      </c>
      <c r="O37" s="109">
        <v>1835.96</v>
      </c>
    </row>
    <row r="38" spans="1:15" ht="14.25">
      <c r="A38" s="49" t="s">
        <v>314</v>
      </c>
      <c r="B38" s="112">
        <v>577.6</v>
      </c>
      <c r="C38" s="112">
        <f t="shared" si="6"/>
        <v>0</v>
      </c>
      <c r="D38" s="104">
        <f t="shared" si="7"/>
        <v>0</v>
      </c>
      <c r="E38" s="104">
        <v>0</v>
      </c>
      <c r="F38" s="104">
        <v>0</v>
      </c>
      <c r="G38" s="109">
        <f>J38+I38</f>
        <v>38.47</v>
      </c>
      <c r="H38" s="93">
        <f>H3</f>
        <v>45.45</v>
      </c>
      <c r="I38" s="93">
        <v>0</v>
      </c>
      <c r="J38" s="109">
        <v>38.47</v>
      </c>
      <c r="K38" s="109">
        <v>0</v>
      </c>
      <c r="L38" s="109">
        <v>3.35</v>
      </c>
      <c r="M38" s="93">
        <f aca="true" t="shared" si="8" ref="M38:M52">SUM(C38+K38+L38+G38+B38+N38+O38)</f>
        <v>1760.18</v>
      </c>
      <c r="N38" s="109">
        <v>0</v>
      </c>
      <c r="O38" s="109">
        <v>1140.76</v>
      </c>
    </row>
    <row r="39" spans="1:15" ht="14.25">
      <c r="A39" s="49" t="s">
        <v>315</v>
      </c>
      <c r="B39" s="112">
        <v>753.6</v>
      </c>
      <c r="C39" s="112">
        <f t="shared" si="6"/>
        <v>318.15000000000003</v>
      </c>
      <c r="D39" s="104">
        <f t="shared" si="7"/>
        <v>7</v>
      </c>
      <c r="E39" s="104">
        <v>7</v>
      </c>
      <c r="F39" s="104">
        <v>0</v>
      </c>
      <c r="G39" s="109">
        <f>SUM(I39:J39)</f>
        <v>53.07</v>
      </c>
      <c r="H39" s="93">
        <f>H3</f>
        <v>45.45</v>
      </c>
      <c r="I39" s="93">
        <f>I3</f>
        <v>2.88</v>
      </c>
      <c r="J39" s="109">
        <v>50.19</v>
      </c>
      <c r="K39" s="109">
        <v>0</v>
      </c>
      <c r="L39" s="109">
        <v>221.02</v>
      </c>
      <c r="M39" s="93">
        <f t="shared" si="8"/>
        <v>2946.8199999999997</v>
      </c>
      <c r="N39" s="109">
        <v>112.62</v>
      </c>
      <c r="O39" s="109">
        <v>1488.36</v>
      </c>
    </row>
    <row r="40" spans="1:15" ht="14.25">
      <c r="A40" s="49" t="s">
        <v>329</v>
      </c>
      <c r="B40" s="112">
        <v>780.8</v>
      </c>
      <c r="C40" s="112">
        <f t="shared" si="6"/>
        <v>381.78000000000003</v>
      </c>
      <c r="D40" s="104">
        <f t="shared" si="7"/>
        <v>8.4</v>
      </c>
      <c r="E40" s="104">
        <v>7</v>
      </c>
      <c r="F40" s="104">
        <v>1.4</v>
      </c>
      <c r="G40" s="109">
        <f>SUM(I40:J40)</f>
        <v>54.88</v>
      </c>
      <c r="H40" s="93">
        <f>H3</f>
        <v>45.45</v>
      </c>
      <c r="I40" s="93">
        <f>I3</f>
        <v>2.88</v>
      </c>
      <c r="J40" s="109">
        <v>52</v>
      </c>
      <c r="K40" s="109">
        <v>803.94</v>
      </c>
      <c r="L40" s="109">
        <v>221.18</v>
      </c>
      <c r="M40" s="93">
        <f t="shared" si="8"/>
        <v>3941.5199999999995</v>
      </c>
      <c r="N40" s="109">
        <v>112.62</v>
      </c>
      <c r="O40" s="109">
        <v>1586.32</v>
      </c>
    </row>
    <row r="41" spans="1:15" ht="14.25">
      <c r="A41" s="49" t="s">
        <v>316</v>
      </c>
      <c r="B41" s="112">
        <v>768</v>
      </c>
      <c r="C41" s="112">
        <f t="shared" si="6"/>
        <v>295.425</v>
      </c>
      <c r="D41" s="104">
        <f t="shared" si="7"/>
        <v>6.5</v>
      </c>
      <c r="E41" s="104">
        <v>5</v>
      </c>
      <c r="F41" s="104">
        <v>1.5</v>
      </c>
      <c r="G41" s="109">
        <f>SUM(I41:J41)</f>
        <v>54.03</v>
      </c>
      <c r="H41" s="93">
        <f>H3</f>
        <v>45.45</v>
      </c>
      <c r="I41" s="93">
        <f>I3</f>
        <v>2.88</v>
      </c>
      <c r="J41" s="109">
        <v>51.15</v>
      </c>
      <c r="K41" s="109">
        <v>861.36</v>
      </c>
      <c r="L41" s="109">
        <v>159.21</v>
      </c>
      <c r="M41" s="93">
        <f t="shared" si="8"/>
        <v>3711.135</v>
      </c>
      <c r="N41" s="109">
        <v>56.31</v>
      </c>
      <c r="O41" s="109">
        <v>1516.8</v>
      </c>
    </row>
    <row r="42" spans="1:15" ht="14.25">
      <c r="A42" s="49" t="s">
        <v>317</v>
      </c>
      <c r="B42" s="112">
        <v>747.2</v>
      </c>
      <c r="C42" s="112">
        <f t="shared" si="6"/>
        <v>227.25</v>
      </c>
      <c r="D42" s="104">
        <f t="shared" si="7"/>
        <v>5</v>
      </c>
      <c r="E42" s="104">
        <v>4</v>
      </c>
      <c r="F42" s="104">
        <v>1</v>
      </c>
      <c r="G42" s="109">
        <f>J42+I42</f>
        <v>49.76</v>
      </c>
      <c r="H42" s="93">
        <f>H3</f>
        <v>45.45</v>
      </c>
      <c r="I42" s="93">
        <v>0</v>
      </c>
      <c r="J42" s="109">
        <v>49.76</v>
      </c>
      <c r="K42" s="109">
        <v>574.24</v>
      </c>
      <c r="L42" s="109">
        <v>128.14</v>
      </c>
      <c r="M42" s="93">
        <f t="shared" si="8"/>
        <v>3258.62</v>
      </c>
      <c r="N42" s="109">
        <v>56.31</v>
      </c>
      <c r="O42" s="109">
        <v>1475.72</v>
      </c>
    </row>
    <row r="43" spans="1:15" ht="14.25">
      <c r="A43" s="49" t="s">
        <v>318</v>
      </c>
      <c r="B43" s="112">
        <v>788.8</v>
      </c>
      <c r="C43" s="112">
        <f t="shared" si="6"/>
        <v>363.6</v>
      </c>
      <c r="D43" s="104">
        <f t="shared" si="7"/>
        <v>8</v>
      </c>
      <c r="E43" s="104">
        <v>7</v>
      </c>
      <c r="F43" s="104">
        <v>1</v>
      </c>
      <c r="G43" s="109">
        <f aca="true" t="shared" si="9" ref="G43:G48">SUM(I43:J43)</f>
        <v>55.410000000000004</v>
      </c>
      <c r="H43" s="93">
        <f>H3</f>
        <v>45.45</v>
      </c>
      <c r="I43" s="93">
        <f>I3</f>
        <v>2.88</v>
      </c>
      <c r="J43" s="109">
        <v>52.53</v>
      </c>
      <c r="K43" s="109">
        <v>574.24</v>
      </c>
      <c r="L43" s="109">
        <v>221.23</v>
      </c>
      <c r="M43" s="93">
        <f t="shared" si="8"/>
        <v>3786.4</v>
      </c>
      <c r="N43" s="109">
        <v>225.24</v>
      </c>
      <c r="O43" s="109">
        <v>1557.88</v>
      </c>
    </row>
    <row r="44" spans="1:15" ht="14.25">
      <c r="A44" s="49" t="s">
        <v>319</v>
      </c>
      <c r="B44" s="112">
        <v>769.6</v>
      </c>
      <c r="C44" s="112">
        <f t="shared" si="6"/>
        <v>181.8</v>
      </c>
      <c r="D44" s="104">
        <f t="shared" si="7"/>
        <v>4</v>
      </c>
      <c r="E44" s="104">
        <v>3</v>
      </c>
      <c r="F44" s="104">
        <v>1</v>
      </c>
      <c r="G44" s="109">
        <f t="shared" si="9"/>
        <v>54.14</v>
      </c>
      <c r="H44" s="93">
        <f>H3</f>
        <v>45.45</v>
      </c>
      <c r="I44" s="93">
        <f>I3</f>
        <v>2.88</v>
      </c>
      <c r="J44" s="109">
        <v>51.26</v>
      </c>
      <c r="K44" s="109">
        <v>574.24</v>
      </c>
      <c r="L44" s="109">
        <v>97.32</v>
      </c>
      <c r="M44" s="93">
        <f t="shared" si="8"/>
        <v>3253.37</v>
      </c>
      <c r="N44" s="109">
        <v>56.31</v>
      </c>
      <c r="O44" s="109">
        <v>1519.96</v>
      </c>
    </row>
    <row r="45" spans="1:15" ht="14.25">
      <c r="A45" s="49" t="s">
        <v>320</v>
      </c>
      <c r="B45" s="112">
        <v>755.2</v>
      </c>
      <c r="C45" s="112">
        <f t="shared" si="6"/>
        <v>363.6</v>
      </c>
      <c r="D45" s="104">
        <f t="shared" si="7"/>
        <v>8</v>
      </c>
      <c r="E45" s="104">
        <v>3</v>
      </c>
      <c r="F45" s="104">
        <v>5</v>
      </c>
      <c r="G45" s="109">
        <f t="shared" si="9"/>
        <v>53.18</v>
      </c>
      <c r="H45" s="93">
        <f>H3</f>
        <v>45.45</v>
      </c>
      <c r="I45" s="93">
        <f>I3</f>
        <v>2.88</v>
      </c>
      <c r="J45" s="109">
        <v>50.3</v>
      </c>
      <c r="K45" s="109">
        <v>2871.2</v>
      </c>
      <c r="L45" s="109">
        <v>97.23</v>
      </c>
      <c r="M45" s="93">
        <f t="shared" si="8"/>
        <v>5893.64</v>
      </c>
      <c r="N45" s="109">
        <v>56.31</v>
      </c>
      <c r="O45" s="109">
        <v>1696.92</v>
      </c>
    </row>
    <row r="46" spans="1:15" ht="14.25">
      <c r="A46" s="49" t="s">
        <v>321</v>
      </c>
      <c r="B46" s="112">
        <v>772.8</v>
      </c>
      <c r="C46" s="112">
        <f t="shared" si="6"/>
        <v>290.88000000000005</v>
      </c>
      <c r="D46" s="104">
        <f t="shared" si="7"/>
        <v>6.4</v>
      </c>
      <c r="E46" s="104">
        <v>3</v>
      </c>
      <c r="F46" s="104">
        <v>3.4</v>
      </c>
      <c r="G46" s="109">
        <f t="shared" si="9"/>
        <v>54.35</v>
      </c>
      <c r="H46" s="93">
        <f>H3</f>
        <v>45.45</v>
      </c>
      <c r="I46" s="93">
        <f>I3</f>
        <v>2.88</v>
      </c>
      <c r="J46" s="109">
        <v>51.47</v>
      </c>
      <c r="K46" s="109">
        <v>1952.42</v>
      </c>
      <c r="L46" s="109">
        <v>97.33</v>
      </c>
      <c r="M46" s="93">
        <f t="shared" si="8"/>
        <v>4806.679999999999</v>
      </c>
      <c r="N46" s="109">
        <v>112.62</v>
      </c>
      <c r="O46" s="109">
        <v>1526.28</v>
      </c>
    </row>
    <row r="47" spans="1:15" ht="14.25">
      <c r="A47" s="49" t="s">
        <v>322</v>
      </c>
      <c r="B47" s="112">
        <v>769.6</v>
      </c>
      <c r="C47" s="112">
        <f t="shared" si="6"/>
        <v>245.43000000000004</v>
      </c>
      <c r="D47" s="104">
        <f t="shared" si="7"/>
        <v>5.4</v>
      </c>
      <c r="E47" s="104">
        <v>4</v>
      </c>
      <c r="F47" s="104">
        <v>1.4</v>
      </c>
      <c r="G47" s="109">
        <f t="shared" si="9"/>
        <v>57.019999999999996</v>
      </c>
      <c r="H47" s="93">
        <f>H3</f>
        <v>45.45</v>
      </c>
      <c r="I47" s="93">
        <v>5.76</v>
      </c>
      <c r="J47" s="109">
        <v>51.26</v>
      </c>
      <c r="K47" s="109">
        <v>803.94</v>
      </c>
      <c r="L47" s="109">
        <v>128.27</v>
      </c>
      <c r="M47" s="93">
        <f t="shared" si="8"/>
        <v>3636.84</v>
      </c>
      <c r="N47" s="109">
        <v>112.62</v>
      </c>
      <c r="O47" s="109">
        <v>1519.96</v>
      </c>
    </row>
    <row r="48" spans="1:15" ht="14.25">
      <c r="A48" s="49" t="s">
        <v>323</v>
      </c>
      <c r="B48" s="112">
        <v>745.6</v>
      </c>
      <c r="C48" s="112">
        <f t="shared" si="6"/>
        <v>318.15000000000003</v>
      </c>
      <c r="D48" s="104">
        <f t="shared" si="7"/>
        <v>7</v>
      </c>
      <c r="E48" s="104">
        <v>5</v>
      </c>
      <c r="F48" s="104">
        <v>2</v>
      </c>
      <c r="G48" s="109">
        <f t="shared" si="9"/>
        <v>52.54</v>
      </c>
      <c r="H48" s="93">
        <f>H3</f>
        <v>45.45</v>
      </c>
      <c r="I48" s="93">
        <f>I3</f>
        <v>2.88</v>
      </c>
      <c r="J48" s="109">
        <v>49.66</v>
      </c>
      <c r="K48" s="109">
        <v>1148.48</v>
      </c>
      <c r="L48" s="109">
        <v>159.08</v>
      </c>
      <c r="M48" s="93">
        <f t="shared" si="8"/>
        <v>4009.0299999999997</v>
      </c>
      <c r="N48" s="109">
        <v>112.62</v>
      </c>
      <c r="O48" s="109">
        <v>1472.56</v>
      </c>
    </row>
    <row r="49" spans="1:15" ht="14.25">
      <c r="A49" s="49" t="s">
        <v>324</v>
      </c>
      <c r="B49" s="112">
        <v>774.4</v>
      </c>
      <c r="C49" s="112">
        <f t="shared" si="6"/>
        <v>0</v>
      </c>
      <c r="D49" s="104">
        <f t="shared" si="7"/>
        <v>0</v>
      </c>
      <c r="E49" s="104">
        <v>0</v>
      </c>
      <c r="F49" s="104">
        <v>0</v>
      </c>
      <c r="G49" s="109">
        <f>J49+I49</f>
        <v>51.58</v>
      </c>
      <c r="H49" s="93">
        <f>H3</f>
        <v>45.45</v>
      </c>
      <c r="I49" s="93">
        <v>0</v>
      </c>
      <c r="J49" s="109">
        <v>51.58</v>
      </c>
      <c r="K49" s="109">
        <v>0</v>
      </c>
      <c r="L49" s="109">
        <v>4.49</v>
      </c>
      <c r="M49" s="93">
        <f t="shared" si="8"/>
        <v>2359.91</v>
      </c>
      <c r="N49" s="109">
        <v>0</v>
      </c>
      <c r="O49" s="109">
        <v>1529.44</v>
      </c>
    </row>
    <row r="50" spans="1:15" ht="14.25">
      <c r="A50" s="49" t="s">
        <v>325</v>
      </c>
      <c r="B50" s="112">
        <v>771.2</v>
      </c>
      <c r="C50" s="112">
        <f t="shared" si="6"/>
        <v>409.05</v>
      </c>
      <c r="D50" s="104">
        <f t="shared" si="7"/>
        <v>9</v>
      </c>
      <c r="E50" s="104">
        <v>7</v>
      </c>
      <c r="F50" s="104">
        <v>2</v>
      </c>
      <c r="G50" s="109">
        <f>SUM(I50:J50)</f>
        <v>54.24</v>
      </c>
      <c r="H50" s="93">
        <f>H3</f>
        <v>45.45</v>
      </c>
      <c r="I50" s="93">
        <v>2.88</v>
      </c>
      <c r="J50" s="109">
        <v>51.36</v>
      </c>
      <c r="K50" s="109">
        <v>1148.48</v>
      </c>
      <c r="L50" s="109">
        <v>221.13</v>
      </c>
      <c r="M50" s="93">
        <f t="shared" si="8"/>
        <v>4239.84</v>
      </c>
      <c r="N50" s="109">
        <v>112.62</v>
      </c>
      <c r="O50" s="109">
        <v>1523.12</v>
      </c>
    </row>
    <row r="51" spans="1:15" ht="14.25">
      <c r="A51" s="49" t="s">
        <v>326</v>
      </c>
      <c r="B51" s="112">
        <v>744</v>
      </c>
      <c r="C51" s="112">
        <f t="shared" si="6"/>
        <v>0</v>
      </c>
      <c r="D51" s="104">
        <f t="shared" si="7"/>
        <v>0</v>
      </c>
      <c r="E51" s="104">
        <v>0</v>
      </c>
      <c r="F51" s="104">
        <v>0</v>
      </c>
      <c r="G51" s="109">
        <f>SUM(I51:J51)</f>
        <v>52.43</v>
      </c>
      <c r="H51" s="93">
        <f>H3</f>
        <v>45.45</v>
      </c>
      <c r="I51" s="93">
        <f>I3</f>
        <v>2.88</v>
      </c>
      <c r="J51" s="109">
        <v>49.55</v>
      </c>
      <c r="K51" s="109">
        <v>0</v>
      </c>
      <c r="L51" s="109">
        <v>4.32</v>
      </c>
      <c r="M51" s="93">
        <f t="shared" si="8"/>
        <v>2270.15</v>
      </c>
      <c r="N51" s="109">
        <v>0</v>
      </c>
      <c r="O51" s="109">
        <v>1469.4</v>
      </c>
    </row>
    <row r="52" spans="1:15" ht="14.25">
      <c r="A52" s="50" t="s">
        <v>327</v>
      </c>
      <c r="B52" s="113">
        <v>788.8</v>
      </c>
      <c r="C52" s="113">
        <f t="shared" si="6"/>
        <v>136.35000000000002</v>
      </c>
      <c r="D52" s="51">
        <f t="shared" si="7"/>
        <v>3</v>
      </c>
      <c r="E52" s="51">
        <v>2</v>
      </c>
      <c r="F52" s="51">
        <v>1</v>
      </c>
      <c r="G52" s="110">
        <f>SUM(I52:J52)</f>
        <v>61.17</v>
      </c>
      <c r="H52" s="94">
        <f>H3</f>
        <v>45.45</v>
      </c>
      <c r="I52" s="94">
        <v>8.64</v>
      </c>
      <c r="J52" s="110">
        <v>52.53</v>
      </c>
      <c r="K52" s="110">
        <v>574.24</v>
      </c>
      <c r="L52" s="109">
        <v>66.48</v>
      </c>
      <c r="M52" s="94">
        <f t="shared" si="8"/>
        <v>3297.54</v>
      </c>
      <c r="N52" s="109">
        <v>112.62</v>
      </c>
      <c r="O52" s="110">
        <v>1557.88</v>
      </c>
    </row>
    <row r="53" spans="1:15" ht="14.25">
      <c r="A53" s="101" t="s">
        <v>297</v>
      </c>
      <c r="B53" s="117">
        <f aca="true" t="shared" si="10" ref="B53:G53">SUM(B3:B52)</f>
        <v>43854.399999999994</v>
      </c>
      <c r="C53" s="290">
        <f t="shared" si="10"/>
        <v>17566.425</v>
      </c>
      <c r="D53" s="291">
        <f>SUM(D3:D52)</f>
        <v>386.4999999999999</v>
      </c>
      <c r="E53" s="292">
        <f>SUM(E3:E52)</f>
        <v>323</v>
      </c>
      <c r="F53" s="292">
        <f>SUM(F3:F52)</f>
        <v>63.49999999999999</v>
      </c>
      <c r="G53" s="290">
        <f t="shared" si="10"/>
        <v>3048.439999999999</v>
      </c>
      <c r="H53" s="291"/>
      <c r="I53" s="291">
        <f aca="true" t="shared" si="11" ref="I53:N53">SUM(I3:I52)</f>
        <v>126.71999999999994</v>
      </c>
      <c r="J53" s="289">
        <f t="shared" si="11"/>
        <v>2921.7200000000007</v>
      </c>
      <c r="K53" s="293">
        <f>SUM(K3:K52)</f>
        <v>36464.250000000015</v>
      </c>
      <c r="L53" s="293">
        <f t="shared" si="11"/>
        <v>10249.369999999997</v>
      </c>
      <c r="M53" s="288">
        <f t="shared" si="11"/>
        <v>204596.98500000002</v>
      </c>
      <c r="N53" s="116">
        <f t="shared" si="11"/>
        <v>5799.94</v>
      </c>
      <c r="O53" s="287">
        <f>SUM(O3:O52)</f>
        <v>87614.16000000002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2016-03-28T13:59:33Z</cp:lastPrinted>
  <dcterms:created xsi:type="dcterms:W3CDTF">2011-02-24T08:44:16Z</dcterms:created>
  <dcterms:modified xsi:type="dcterms:W3CDTF">2016-03-28T13:59:40Z</dcterms:modified>
  <cp:category/>
  <cp:version/>
  <cp:contentType/>
  <cp:contentStatus/>
</cp:coreProperties>
</file>