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0" windowWidth="2160" windowHeight="12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calcId="114210"/>
</workbook>
</file>

<file path=xl/sharedStrings.xml><?xml version="1.0" encoding="utf-8"?>
<sst xmlns="http://schemas.openxmlformats.org/spreadsheetml/2006/main" count="129" uniqueCount="96">
  <si>
    <t xml:space="preserve">Всего </t>
  </si>
  <si>
    <t xml:space="preserve">Федерал бюджет </t>
  </si>
  <si>
    <t xml:space="preserve">Респуб бюджет </t>
  </si>
  <si>
    <t xml:space="preserve">Местный бюджет </t>
  </si>
  <si>
    <t xml:space="preserve">Населения </t>
  </si>
  <si>
    <t xml:space="preserve">Внебюджет  фонды </t>
  </si>
  <si>
    <t xml:space="preserve">Кредиторская задолженность </t>
  </si>
  <si>
    <t xml:space="preserve">Дебиторская задолженность  </t>
  </si>
  <si>
    <t>Бухгалтер _____________________Монгуш Ч.О.</t>
  </si>
  <si>
    <t>Чеди- Хольский кожуун п.Хову-Аксы    ООО УК "Надежда" ул.Первомайская 13</t>
  </si>
  <si>
    <t xml:space="preserve"> магазины за мусор  </t>
  </si>
  <si>
    <t>УФК по РТ МБОУ ДОД Детская школа искусств</t>
  </si>
  <si>
    <t>МДОУ д/с Светлячок</t>
  </si>
  <si>
    <t>УФК по РТ МБОУ ДОД ДЮСШ</t>
  </si>
  <si>
    <t>УФК по РТ МБДОУ д/с Дюймовочка</t>
  </si>
  <si>
    <t xml:space="preserve">УФК по РТ   Управление культуры и Духовного развития </t>
  </si>
  <si>
    <t>УФК по РТ МБДОУ д/с Солнышко</t>
  </si>
  <si>
    <t>УФК по РТ Управление образования</t>
  </si>
  <si>
    <t>УФК МБОУ Хову-Аксынская начальная  школа</t>
  </si>
  <si>
    <t>Администрация Чеди-Хольского кожууна</t>
  </si>
  <si>
    <t xml:space="preserve">ГБУ РТ Центр Социальной помощи семье и детям </t>
  </si>
  <si>
    <t xml:space="preserve">ГБУ РТ Хову-Аксынский дом-интернат </t>
  </si>
  <si>
    <t xml:space="preserve">ГБУ РТ Управления ветеринарии Чеди-Хольского </t>
  </si>
  <si>
    <t>ГБУЗ РТ Чеди-Хольского ЦКБ</t>
  </si>
  <si>
    <t>МОУ Хову-Аксынская средняя школа</t>
  </si>
  <si>
    <t>МБОУ СОШ Сайлыг</t>
  </si>
  <si>
    <t>Итого:</t>
  </si>
  <si>
    <t xml:space="preserve">за тепло по суду </t>
  </si>
  <si>
    <t>УФК по РТ ГКУ РТ Центр занятости населения</t>
  </si>
  <si>
    <t>УФК по РТ ГБОУ НПО ПУ - 9</t>
  </si>
  <si>
    <t>ГУ Управление Пенсионного фонда</t>
  </si>
  <si>
    <t xml:space="preserve">МРИ ФНС Налоговая Чеди-Хольского района </t>
  </si>
  <si>
    <t>2014 год.</t>
  </si>
  <si>
    <t xml:space="preserve">Пенсионный фонд РФ </t>
  </si>
  <si>
    <t xml:space="preserve">НДФЛ </t>
  </si>
  <si>
    <t>За Тепло "Котельная"</t>
  </si>
  <si>
    <t>Всего:</t>
  </si>
  <si>
    <t xml:space="preserve"> штрафы  ГИТ в РТ </t>
  </si>
  <si>
    <t xml:space="preserve">ШРАФЫ СГЖИ и  СН РТ </t>
  </si>
  <si>
    <t>Налоги  НДФЛ</t>
  </si>
  <si>
    <t xml:space="preserve">ШТРАФЫ СГЖИ и  СН РТ </t>
  </si>
  <si>
    <t>2015 год</t>
  </si>
  <si>
    <t xml:space="preserve">Упращенка МРИ ФНС России по РТ </t>
  </si>
  <si>
    <t>Услуга связи "Тывасвязьинформ".</t>
  </si>
  <si>
    <t>Задолженность мусора местный бюджет 2016 год.</t>
  </si>
  <si>
    <t xml:space="preserve">Пеня упраженка МРИ ИФНС </t>
  </si>
  <si>
    <t>Пеня НДФЛ штраф</t>
  </si>
  <si>
    <t xml:space="preserve">Упраженка </t>
  </si>
  <si>
    <t xml:space="preserve">Пеня упраженка </t>
  </si>
  <si>
    <t xml:space="preserve">Россельбанк  за ведения счета </t>
  </si>
  <si>
    <t>Прокуратура Чеди-Хольского кожууна</t>
  </si>
  <si>
    <t xml:space="preserve">2016 год. </t>
  </si>
  <si>
    <t xml:space="preserve">Пен фонд ОФМС </t>
  </si>
  <si>
    <t>Пен фонд спис состав</t>
  </si>
  <si>
    <t xml:space="preserve">Пеня и штраф НДФЛ МРИ ФНС России по РТ </t>
  </si>
  <si>
    <t xml:space="preserve">Штраф упраженка МРИ ИФНС </t>
  </si>
  <si>
    <t xml:space="preserve">Штраф МРИ ИФНС </t>
  </si>
  <si>
    <t xml:space="preserve">Задолженность по оплате труда за </t>
  </si>
  <si>
    <t xml:space="preserve">Россельхозбанк за ведения счета  </t>
  </si>
  <si>
    <t xml:space="preserve">Соц страх </t>
  </si>
  <si>
    <t xml:space="preserve">Налог соц страх </t>
  </si>
  <si>
    <t xml:space="preserve">МВД Тандинского района </t>
  </si>
  <si>
    <t xml:space="preserve">за 1 квартал </t>
  </si>
  <si>
    <t>Тывасвязьинформ</t>
  </si>
  <si>
    <t>за 2 квартал 2017 год.</t>
  </si>
  <si>
    <t>Кап ремонт за услуги с января 2017 год.</t>
  </si>
  <si>
    <t>Дебиторская задолженность  2017 год.</t>
  </si>
  <si>
    <t xml:space="preserve">за июль 2017 год. </t>
  </si>
  <si>
    <t>Кварплата</t>
  </si>
  <si>
    <t xml:space="preserve">Услуга АРС </t>
  </si>
  <si>
    <t xml:space="preserve">Услуга Баня </t>
  </si>
  <si>
    <t>Тываэнергобыт Услуга</t>
  </si>
  <si>
    <t xml:space="preserve">Россельхозбанк </t>
  </si>
  <si>
    <t xml:space="preserve">Зарплата </t>
  </si>
  <si>
    <t xml:space="preserve">ГСМ </t>
  </si>
  <si>
    <t xml:space="preserve">подотчет </t>
  </si>
  <si>
    <t xml:space="preserve">Командир </t>
  </si>
  <si>
    <t xml:space="preserve">удер 5 % </t>
  </si>
  <si>
    <t xml:space="preserve">по приказу </t>
  </si>
  <si>
    <t xml:space="preserve">Услуга Связи </t>
  </si>
  <si>
    <t>ИТОГО;</t>
  </si>
  <si>
    <t xml:space="preserve">ИТОГО; </t>
  </si>
  <si>
    <t>Касса приход с 01.08.2017</t>
  </si>
  <si>
    <t>Касса Расход с 01.08.2017</t>
  </si>
  <si>
    <t xml:space="preserve">Услуга связь </t>
  </si>
  <si>
    <t xml:space="preserve">Алименты </t>
  </si>
  <si>
    <t xml:space="preserve">Алименты Чамбал и Шожан-оол </t>
  </si>
  <si>
    <t>за август 2017 год.</t>
  </si>
  <si>
    <t>Главный бухгалтер ________________ Монгуш Ч.О.</t>
  </si>
  <si>
    <t>Задолженность мусора федеральный  бюджет за 2017 год.</t>
  </si>
  <si>
    <t>Задолженность мусора республиканский  бюджет за 2017 год.</t>
  </si>
  <si>
    <t xml:space="preserve">Главный бухгалтер ____________ Монгуш Ч.О. </t>
  </si>
  <si>
    <t>на 02.10. 2017    год.</t>
  </si>
  <si>
    <t xml:space="preserve">Зар /плата за     2017 год.  </t>
  </si>
  <si>
    <t xml:space="preserve">за сентябрь 2017 год. </t>
  </si>
  <si>
    <t>Собираемость за  сентябрь 2017 год.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</si>
</sst>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0" xfId="0" applyNumberFormat="1"/>
    <xf numFmtId="0" fontId="3" fillId="0" borderId="1" xfId="0" applyFont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4" fontId="5" fillId="2" borderId="3" xfId="20" applyFont="1" applyFill="1" applyBorder="1" applyAlignment="1">
      <alignment horizontal="left" vertical="center" wrapText="1"/>
    </xf>
    <xf numFmtId="0" fontId="6" fillId="0" borderId="1" xfId="0" applyFont="1" applyBorder="1"/>
    <xf numFmtId="0" fontId="3" fillId="0" borderId="4" xfId="0" applyFont="1" applyBorder="1" applyAlignment="1">
      <alignment/>
    </xf>
    <xf numFmtId="0" fontId="7" fillId="2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9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4" fontId="8" fillId="0" borderId="1" xfId="0" applyNumberFormat="1" applyFont="1" applyBorder="1"/>
    <xf numFmtId="44" fontId="0" fillId="0" borderId="1" xfId="0" applyNumberFormat="1" applyBorder="1"/>
    <xf numFmtId="0" fontId="0" fillId="0" borderId="0" xfId="0" applyBorder="1"/>
    <xf numFmtId="0" fontId="6" fillId="0" borderId="0" xfId="0" applyFont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>
      <alignment horizontal="center" wrapText="1"/>
    </xf>
    <xf numFmtId="0" fontId="3" fillId="0" borderId="0" xfId="0" applyFont="1" applyBorder="1"/>
    <xf numFmtId="4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left" wrapText="1"/>
    </xf>
    <xf numFmtId="0" fontId="0" fillId="0" borderId="4" xfId="0" applyBorder="1"/>
    <xf numFmtId="44" fontId="6" fillId="0" borderId="1" xfId="0" applyNumberFormat="1" applyFont="1" applyBorder="1"/>
    <xf numFmtId="0" fontId="3" fillId="0" borderId="0" xfId="0" applyFont="1" applyBorder="1" applyAlignment="1">
      <alignment/>
    </xf>
    <xf numFmtId="0" fontId="0" fillId="0" borderId="1" xfId="0" applyNumberFormat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3" fillId="0" borderId="6" xfId="0" applyFont="1" applyBorder="1"/>
    <xf numFmtId="0" fontId="2" fillId="0" borderId="6" xfId="0" applyFont="1" applyBorder="1"/>
    <xf numFmtId="0" fontId="0" fillId="0" borderId="6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" fontId="0" fillId="0" borderId="0" xfId="0" applyNumberFormat="1" applyBorder="1"/>
    <xf numFmtId="2" fontId="0" fillId="0" borderId="0" xfId="0" applyNumberFormat="1" applyBorder="1"/>
    <xf numFmtId="4" fontId="8" fillId="0" borderId="0" xfId="0" applyNumberFormat="1" applyFont="1" applyBorder="1"/>
    <xf numFmtId="0" fontId="2" fillId="0" borderId="0" xfId="0" applyFont="1" applyBorder="1"/>
    <xf numFmtId="0" fontId="0" fillId="2" borderId="1" xfId="0" applyFill="1" applyBorder="1"/>
    <xf numFmtId="0" fontId="6" fillId="0" borderId="4" xfId="0" applyFont="1" applyBorder="1"/>
    <xf numFmtId="0" fontId="0" fillId="2" borderId="6" xfId="0" applyFill="1" applyBorder="1" applyAlignment="1">
      <alignment horizontal="center"/>
    </xf>
    <xf numFmtId="2" fontId="0" fillId="0" borderId="6" xfId="0" applyNumberFormat="1" applyBorder="1"/>
    <xf numFmtId="0" fontId="3" fillId="0" borderId="0" xfId="0" applyFont="1" applyAlignment="1">
      <alignment horizontal="right"/>
    </xf>
    <xf numFmtId="0" fontId="3" fillId="0" borderId="0" xfId="0" applyFont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5" xfId="0" applyBorder="1"/>
    <xf numFmtId="2" fontId="3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4" fontId="7" fillId="2" borderId="6" xfId="20" applyFont="1" applyFill="1" applyBorder="1" applyAlignment="1">
      <alignment horizontal="left" vertical="center" wrapText="1"/>
    </xf>
    <xf numFmtId="44" fontId="7" fillId="2" borderId="7" xfId="20" applyFont="1" applyFill="1" applyBorder="1" applyAlignment="1">
      <alignment horizontal="left" vertical="center" wrapText="1"/>
    </xf>
    <xf numFmtId="44" fontId="7" fillId="2" borderId="5" xfId="2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44" fontId="5" fillId="2" borderId="6" xfId="20" applyFont="1" applyFill="1" applyBorder="1" applyAlignment="1">
      <alignment horizontal="left" vertical="center" wrapText="1"/>
    </xf>
    <xf numFmtId="44" fontId="5" fillId="2" borderId="7" xfId="20" applyFont="1" applyFill="1" applyBorder="1" applyAlignment="1">
      <alignment horizontal="left" vertical="center" wrapText="1"/>
    </xf>
    <xf numFmtId="44" fontId="5" fillId="2" borderId="5" xfId="2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9;&#1089;&#1086;&#1074;&#1099;&#1081;%202017%20&#1075;&#1086;&#1076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4;&#1054;&#1054;%20&#1059;&#1050;%20&#1053;&#1072;&#1076;&#1077;&#1078;&#1076;&#1072;%20&#1085;&#1072;%2001.04.2015\&#1050;&#1072;&#1089;&#1089;&#1072;%202017%20&#1075;&#1086;&#1076;\&#1089;&#1095;&#1077;&#1090;%20&#1092;&#1072;&#1082;&#1090;&#1091;&#1088;&#1099;%20&#1072;&#1082;&#1090;%20&#1089;&#1074;&#1077;&#1088;&#1082;&#1080;%202017%20%20&#1075;&#1086;&#1076;\&#1089;&#1095;&#1077;&#1090;-&#1092;&#1072;&#1082;&#1090;&#1091;&#1088;&#1072;%20&#1053;&#1072;&#1076;&#1077;&#1078;&#1076;&#1072;%202017%20&#1075;&#1086;&#1076;\&#1054;&#1088;&#1075;&#1072;&#1085;&#1080;&#1079;&#1072;&#1094;&#1080;&#1103;%202017%20&#1075;&#1086;&#1076;\&#1072;&#1082;&#1090;&#1099;-&#1089;&#1074;&#1077;&#1088;&#1082;&#1080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ход за январь 2017 год"/>
      <sheetName val="Расход за январь 2017 г."/>
      <sheetName val="общий за январь "/>
      <sheetName val="Приход за февраль 2017"/>
      <sheetName val="Расход за февраль 2017"/>
      <sheetName val="Общий за февраль  2017 г."/>
      <sheetName val="ПРиход за март 2017"/>
      <sheetName val="расход за март 2017"/>
      <sheetName val="Общий за март 2017 год."/>
      <sheetName val="ПРиход апрель 2017 г."/>
      <sheetName val="Расход за апрель 2017"/>
      <sheetName val="Общий  за апрель 2017 год."/>
      <sheetName val="приход за май 2017 год"/>
      <sheetName val="расход за май 2017 год."/>
      <sheetName val="общий  за май 2017 г."/>
      <sheetName val="приход за июнь 2017 год."/>
      <sheetName val="расход за июнь 2017 год."/>
      <sheetName val="Обший за июнь 2017 год."/>
      <sheetName val="Приход за июль 2017"/>
      <sheetName val="расход зп июль 2017"/>
      <sheetName val="обший за июль"/>
      <sheetName val="Приход за август  "/>
      <sheetName val="Расход за август "/>
      <sheetName val="общий за август"/>
      <sheetName val="ПРИХОД за сентябрь 2017 "/>
      <sheetName val="РАСХОД за сентябрь 2017"/>
      <sheetName val="общий за сентябрь 2015 год."/>
      <sheetName val="ПРИХОД за Октябрь 2016 г."/>
      <sheetName val="РАСХОД за октябрь 2016 ."/>
      <sheetName val="ОБЩИЙ за октябрь 2016 год. "/>
      <sheetName val="Приход за Ноябрь 2016 год "/>
      <sheetName val="Расход за Ноябрь 2016 год"/>
      <sheetName val="ОБЩИЙ за ноябрь 2015 год."/>
      <sheetName val="приход за декабрь 2016 год."/>
      <sheetName val="расход за декабрь 2016 год. "/>
      <sheetName val="общий за декабрь 201год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7">
          <cell r="K67" t="str">
            <v>остаток на начала </v>
          </cell>
        </row>
      </sheetData>
      <sheetData sheetId="22">
        <row r="28">
          <cell r="J28">
            <v>150</v>
          </cell>
        </row>
        <row r="66">
          <cell r="J66">
            <v>691.8</v>
          </cell>
        </row>
        <row r="67">
          <cell r="J67">
            <v>250</v>
          </cell>
        </row>
        <row r="72">
          <cell r="J72">
            <v>5649.42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3">
          <cell r="T73">
            <v>3147.36</v>
          </cell>
        </row>
        <row r="74">
          <cell r="T74">
            <v>2439.2</v>
          </cell>
        </row>
        <row r="75">
          <cell r="T75">
            <v>2294.95</v>
          </cell>
        </row>
        <row r="76">
          <cell r="T76">
            <v>3737.5199999999995</v>
          </cell>
        </row>
        <row r="77">
          <cell r="T77">
            <v>10479.779999999999</v>
          </cell>
        </row>
        <row r="78">
          <cell r="T78">
            <v>17259.03</v>
          </cell>
        </row>
        <row r="79">
          <cell r="T79">
            <v>9455.19</v>
          </cell>
        </row>
        <row r="80">
          <cell r="T80">
            <v>2163.83</v>
          </cell>
        </row>
        <row r="81">
          <cell r="T81">
            <v>5573.45</v>
          </cell>
        </row>
        <row r="82">
          <cell r="T82">
            <v>7011.05</v>
          </cell>
        </row>
        <row r="83">
          <cell r="T83">
            <v>796.6400000000003</v>
          </cell>
        </row>
        <row r="86">
          <cell r="T86">
            <v>917.98</v>
          </cell>
        </row>
        <row r="87">
          <cell r="T87">
            <v>3541.640000000001</v>
          </cell>
        </row>
        <row r="88">
          <cell r="T88">
            <v>45258.03999999999</v>
          </cell>
        </row>
        <row r="89">
          <cell r="T89">
            <v>14483.239999999998</v>
          </cell>
        </row>
        <row r="90">
          <cell r="T90">
            <v>1879.7799999999997</v>
          </cell>
        </row>
        <row r="91">
          <cell r="T91">
            <v>8688.02</v>
          </cell>
        </row>
        <row r="94">
          <cell r="T94">
            <v>2352.42</v>
          </cell>
        </row>
        <row r="96">
          <cell r="T96">
            <v>131.14</v>
          </cell>
        </row>
        <row r="97">
          <cell r="T97">
            <v>500</v>
          </cell>
        </row>
        <row r="98">
          <cell r="T98">
            <v>327.85</v>
          </cell>
        </row>
        <row r="99">
          <cell r="T99">
            <v>2090.04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7"/>
  <sheetViews>
    <sheetView tabSelected="1" workbookViewId="0" topLeftCell="A1">
      <selection activeCell="N18" sqref="A1:N18"/>
    </sheetView>
  </sheetViews>
  <sheetFormatPr defaultColWidth="9.140625" defaultRowHeight="15"/>
  <cols>
    <col min="1" max="2" width="16.7109375" style="0" customWidth="1"/>
    <col min="3" max="3" width="15.421875" style="0" customWidth="1"/>
    <col min="4" max="4" width="13.28125" style="0" customWidth="1"/>
    <col min="5" max="5" width="12.28125" style="0" customWidth="1"/>
    <col min="6" max="6" width="12.140625" style="0" customWidth="1"/>
    <col min="7" max="7" width="12.28125" style="0" customWidth="1"/>
    <col min="8" max="8" width="14.00390625" style="0" customWidth="1"/>
    <col min="9" max="9" width="14.8515625" style="0" customWidth="1"/>
    <col min="10" max="10" width="11.28125" style="0" customWidth="1"/>
    <col min="11" max="11" width="10.00390625" style="0" customWidth="1"/>
    <col min="12" max="12" width="12.7109375" style="0" customWidth="1"/>
    <col min="15" max="15" width="12.00390625" style="0" customWidth="1"/>
  </cols>
  <sheetData>
    <row r="2" spans="1:8" ht="15">
      <c r="A2" s="57" t="s">
        <v>9</v>
      </c>
      <c r="B2" s="57"/>
      <c r="C2" s="57"/>
      <c r="D2" s="57"/>
      <c r="E2" s="57"/>
      <c r="F2" s="57"/>
      <c r="G2" s="57"/>
      <c r="H2" s="57"/>
    </row>
    <row r="3" ht="15">
      <c r="D3" t="s">
        <v>92</v>
      </c>
    </row>
    <row r="4" spans="1:8" ht="15">
      <c r="A4" s="58" t="s">
        <v>7</v>
      </c>
      <c r="B4" s="59"/>
      <c r="C4" s="59"/>
      <c r="D4" s="59"/>
      <c r="E4" s="59"/>
      <c r="F4" s="59"/>
      <c r="G4" s="59"/>
      <c r="H4" s="60"/>
    </row>
    <row r="5" spans="1:8" ht="60">
      <c r="A5" s="1" t="s">
        <v>0</v>
      </c>
      <c r="B5" s="1" t="s">
        <v>1</v>
      </c>
      <c r="C5" s="1" t="s">
        <v>2</v>
      </c>
      <c r="D5" s="1" t="s">
        <v>3</v>
      </c>
      <c r="E5" s="23" t="s">
        <v>10</v>
      </c>
      <c r="F5" s="1" t="s">
        <v>4</v>
      </c>
      <c r="G5" s="21" t="s">
        <v>65</v>
      </c>
      <c r="H5" s="21" t="s">
        <v>95</v>
      </c>
    </row>
    <row r="6" spans="1:8" ht="15">
      <c r="A6" s="18">
        <f>B6+C6+D6+E6+F6+G6</f>
        <v>5406892.220000001</v>
      </c>
      <c r="B6" s="2">
        <f ca="1">Лист2!Y48</f>
        <v>5401.45</v>
      </c>
      <c r="C6" s="25">
        <f ca="1">Лист2!Y40</f>
        <v>74768.7</v>
      </c>
      <c r="D6" s="25">
        <f ca="1">Лист2!Y31</f>
        <v>64358</v>
      </c>
      <c r="E6" s="25">
        <v>5623</v>
      </c>
      <c r="F6" s="1">
        <v>5256741.07</v>
      </c>
      <c r="G6" s="31"/>
      <c r="H6" s="13">
        <v>0.37</v>
      </c>
    </row>
    <row r="7" spans="1:8" ht="15">
      <c r="A7" s="1"/>
      <c r="B7" s="1"/>
      <c r="C7" s="1"/>
      <c r="D7" s="1"/>
      <c r="E7" s="1"/>
      <c r="F7" s="1"/>
      <c r="G7" s="1"/>
      <c r="H7" s="1"/>
    </row>
    <row r="10" spans="1:15" ht="15">
      <c r="A10" s="58" t="s">
        <v>6</v>
      </c>
      <c r="B10" s="59"/>
      <c r="C10" s="59"/>
      <c r="D10" s="59"/>
      <c r="E10" s="59"/>
      <c r="F10" s="59"/>
      <c r="G10" s="60"/>
      <c r="H10" s="1"/>
      <c r="I10" s="1"/>
      <c r="J10" s="1"/>
      <c r="K10" s="55" t="s">
        <v>48</v>
      </c>
      <c r="L10" s="55" t="s">
        <v>49</v>
      </c>
      <c r="M10" s="1"/>
      <c r="N10" s="1"/>
      <c r="O10" s="53" t="s">
        <v>86</v>
      </c>
    </row>
    <row r="11" spans="1:15" ht="31.5" customHeight="1">
      <c r="A11" s="1" t="s">
        <v>0</v>
      </c>
      <c r="B11" s="23" t="s">
        <v>93</v>
      </c>
      <c r="C11" s="1" t="s">
        <v>5</v>
      </c>
      <c r="D11" s="1" t="s">
        <v>39</v>
      </c>
      <c r="E11" s="21" t="s">
        <v>46</v>
      </c>
      <c r="F11" s="21" t="s">
        <v>56</v>
      </c>
      <c r="G11" s="21" t="s">
        <v>27</v>
      </c>
      <c r="H11" s="23" t="s">
        <v>37</v>
      </c>
      <c r="I11" s="27" t="s">
        <v>40</v>
      </c>
      <c r="J11" s="1" t="s">
        <v>47</v>
      </c>
      <c r="K11" s="56"/>
      <c r="L11" s="56"/>
      <c r="M11" s="21" t="s">
        <v>60</v>
      </c>
      <c r="N11" s="21" t="s">
        <v>84</v>
      </c>
      <c r="O11" s="54"/>
    </row>
    <row r="12" spans="1:15" ht="15">
      <c r="A12" s="22">
        <f>B12+C12+D12+E12+F12+G12+H12+I12+J12+K12+L12+M12+N12+O12</f>
        <v>6188987.159999999</v>
      </c>
      <c r="B12" s="4"/>
      <c r="C12" s="1">
        <f ca="1">Лист2!J3+Лист2!J4+Лист2!J5</f>
        <v>3291479.9</v>
      </c>
      <c r="D12" s="1">
        <f ca="1">Лист2!J6</f>
        <v>1383377.8199999998</v>
      </c>
      <c r="E12" s="1">
        <f ca="1">Лист2!J7</f>
        <v>334963.54</v>
      </c>
      <c r="F12" s="1">
        <f ca="1">Лист2!J11</f>
        <v>3000</v>
      </c>
      <c r="G12" s="1">
        <f ca="1">Лист2!J12</f>
        <v>182991.01</v>
      </c>
      <c r="H12" s="1">
        <f ca="1">Лист2!J13</f>
        <v>30000</v>
      </c>
      <c r="I12" s="5">
        <f ca="1">Лист2!J14</f>
        <v>580000</v>
      </c>
      <c r="J12" s="28">
        <f ca="1">Лист2!J8</f>
        <v>207196</v>
      </c>
      <c r="K12" s="5">
        <f ca="1">Лист2!J9+Лист2!J10</f>
        <v>80814.59</v>
      </c>
      <c r="L12" s="22">
        <f ca="1">Лист2!J19</f>
        <v>49500</v>
      </c>
      <c r="M12" s="1">
        <f ca="1">Лист2!J16</f>
        <v>45664.3</v>
      </c>
      <c r="N12" s="1">
        <f ca="1">Лист2!J15</f>
        <v>0</v>
      </c>
      <c r="O12" s="52"/>
    </row>
    <row r="13" spans="1:15" ht="15">
      <c r="A13" s="1"/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1"/>
      <c r="B14" s="1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2" ht="15">
      <c r="A15" s="19"/>
      <c r="B15" s="30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5">
      <c r="A16" s="19"/>
      <c r="B16" s="30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>
      <c r="A17" s="19"/>
      <c r="B17" s="30"/>
      <c r="C17" t="s">
        <v>8</v>
      </c>
      <c r="F17" s="19"/>
      <c r="G17" s="19"/>
      <c r="H17" s="19"/>
      <c r="I17" s="19"/>
      <c r="J17" s="19"/>
      <c r="K17" s="19"/>
      <c r="L17" s="19"/>
    </row>
    <row r="23" spans="3:7" ht="15">
      <c r="C23" s="48" t="s">
        <v>82</v>
      </c>
      <c r="F23" s="48" t="s">
        <v>83</v>
      </c>
      <c r="G23" s="48"/>
    </row>
    <row r="24" spans="4:8" ht="15">
      <c r="D24" t="s">
        <v>68</v>
      </c>
      <c r="E24">
        <f>'[1]Приход за август  '!$D$67</f>
        <v>0</v>
      </c>
      <c r="G24" t="s">
        <v>73</v>
      </c>
      <c r="H24">
        <f>'[1]Расход за август '!$P$150</f>
        <v>0</v>
      </c>
    </row>
    <row r="25" spans="4:8" ht="15">
      <c r="D25" t="s">
        <v>69</v>
      </c>
      <c r="E25">
        <f>'[1]Приход за август  '!$F$67</f>
        <v>0</v>
      </c>
      <c r="G25" t="s">
        <v>74</v>
      </c>
      <c r="H25">
        <f>'[1]Расход за август '!$N$150+'[1]Расход за август '!$M$150+'[1]Расход за август '!$L$150+'[1]Расход за август '!$K$150</f>
        <v>0</v>
      </c>
    </row>
    <row r="26" spans="4:8" ht="15">
      <c r="D26" t="s">
        <v>70</v>
      </c>
      <c r="E26">
        <f>'[1]Приход за август  '!$I$67</f>
        <v>0</v>
      </c>
      <c r="G26" t="s">
        <v>75</v>
      </c>
      <c r="H26">
        <f>'[1]Расход за август '!$H$150+'[1]Расход за август '!$G$150+'[1]Расход за август '!$E$150+'[1]Расход за август '!$D$150</f>
        <v>0</v>
      </c>
    </row>
    <row r="27" spans="4:8" ht="15">
      <c r="D27" t="s">
        <v>71</v>
      </c>
      <c r="E27">
        <f>'[1]Приход за август  '!$H$67</f>
        <v>0</v>
      </c>
      <c r="G27" t="s">
        <v>76</v>
      </c>
      <c r="H27">
        <f>'[1]Расход за август '!$I$150</f>
        <v>0</v>
      </c>
    </row>
    <row r="28" spans="4:8" ht="15">
      <c r="D28" t="s">
        <v>72</v>
      </c>
      <c r="E28" t="str">
        <f>'[1]Приход за август  '!$K$67</f>
        <v xml:space="preserve">остаток на начала </v>
      </c>
      <c r="G28" t="s">
        <v>77</v>
      </c>
      <c r="H28">
        <f>'[1]Расход за август '!$J$66</f>
        <v>691.8</v>
      </c>
    </row>
    <row r="29" spans="7:8" ht="15">
      <c r="G29" t="s">
        <v>78</v>
      </c>
      <c r="H29">
        <f>'[1]Расход за август '!$J$72</f>
        <v>5649.42</v>
      </c>
    </row>
    <row r="30" spans="7:8" ht="15">
      <c r="G30" t="s">
        <v>79</v>
      </c>
      <c r="H30">
        <f>'[1]Расход за август '!$J$67+'[1]Расход за август '!$J$28</f>
        <v>400</v>
      </c>
    </row>
    <row r="32" spans="4:8" ht="15">
      <c r="D32" s="47" t="s">
        <v>80</v>
      </c>
      <c r="E32" s="48">
        <f>SUM(E24:E31)</f>
        <v>0</v>
      </c>
      <c r="F32" s="48"/>
      <c r="G32" s="47" t="s">
        <v>81</v>
      </c>
      <c r="H32">
        <f>SUM(H24:H31)</f>
        <v>6741.22</v>
      </c>
    </row>
    <row r="38" ht="15">
      <c r="C38" s="3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7" spans="5:6" ht="15.75">
      <c r="E77" s="19"/>
      <c r="F77" s="20"/>
    </row>
  </sheetData>
  <mergeCells count="6">
    <mergeCell ref="O10:O11"/>
    <mergeCell ref="L10:L11"/>
    <mergeCell ref="A2:H2"/>
    <mergeCell ref="A4:H4"/>
    <mergeCell ref="A10:G10"/>
    <mergeCell ref="K10:K11"/>
  </mergeCells>
  <printOptions/>
  <pageMargins left="0.17" right="0.16" top="0.7480314960629921" bottom="0.7480314960629921" header="0.31496062992125984" footer="0.31496062992125984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"/>
  <sheetViews>
    <sheetView workbookViewId="0" topLeftCell="H31">
      <selection activeCell="J47" sqref="A27:J47"/>
    </sheetView>
  </sheetViews>
  <sheetFormatPr defaultColWidth="9.140625" defaultRowHeight="15"/>
  <cols>
    <col min="1" max="1" width="36.8515625" style="0" customWidth="1"/>
    <col min="2" max="2" width="14.421875" style="0" customWidth="1"/>
    <col min="3" max="3" width="16.7109375" style="0" customWidth="1"/>
    <col min="4" max="5" width="15.7109375" style="0" customWidth="1"/>
    <col min="6" max="6" width="20.421875" style="0" customWidth="1"/>
    <col min="7" max="9" width="18.421875" style="0" customWidth="1"/>
    <col min="10" max="10" width="18.00390625" style="0" customWidth="1"/>
    <col min="11" max="11" width="13.421875" style="0" customWidth="1"/>
    <col min="12" max="12" width="15.8515625" style="0" customWidth="1"/>
    <col min="13" max="15" width="14.140625" style="0" customWidth="1"/>
    <col min="16" max="16" width="18.28125" style="0" customWidth="1"/>
    <col min="17" max="17" width="9.7109375" style="0" customWidth="1"/>
    <col min="18" max="20" width="22.28125" style="0" hidden="1" customWidth="1"/>
    <col min="21" max="21" width="22.00390625" style="0" hidden="1" customWidth="1"/>
    <col min="22" max="22" width="16.8515625" style="0" hidden="1" customWidth="1"/>
    <col min="23" max="23" width="1.28515625" style="0" customWidth="1"/>
    <col min="24" max="24" width="9.140625" style="0" hidden="1" customWidth="1"/>
    <col min="25" max="25" width="15.7109375" style="0" customWidth="1"/>
  </cols>
  <sheetData>
    <row r="1" spans="1:16" ht="15">
      <c r="A1" s="57" t="s">
        <v>6</v>
      </c>
      <c r="B1" s="57"/>
      <c r="C1" s="57"/>
      <c r="D1" s="12"/>
      <c r="E1" s="12"/>
      <c r="F1" s="12"/>
      <c r="G1" s="12"/>
      <c r="H1" s="12"/>
      <c r="I1" s="12"/>
      <c r="J1" s="12"/>
      <c r="K1" s="75"/>
      <c r="L1" s="75"/>
      <c r="M1" s="37"/>
      <c r="N1" s="37"/>
      <c r="O1" s="37"/>
      <c r="P1" s="37"/>
    </row>
    <row r="2" spans="1:16" ht="15.75">
      <c r="A2" s="1"/>
      <c r="B2" s="9" t="s">
        <v>32</v>
      </c>
      <c r="C2" s="15" t="s">
        <v>41</v>
      </c>
      <c r="D2" s="15" t="s">
        <v>51</v>
      </c>
      <c r="E2" s="15" t="s">
        <v>62</v>
      </c>
      <c r="F2" s="15" t="s">
        <v>64</v>
      </c>
      <c r="G2" s="34" t="s">
        <v>67</v>
      </c>
      <c r="H2" s="34" t="s">
        <v>87</v>
      </c>
      <c r="I2" s="34" t="s">
        <v>94</v>
      </c>
      <c r="J2" s="36"/>
      <c r="K2" s="20"/>
      <c r="L2" s="20"/>
      <c r="M2" s="38"/>
      <c r="N2" s="38"/>
      <c r="O2" s="38"/>
      <c r="P2" s="19"/>
    </row>
    <row r="3" spans="1:16" ht="15">
      <c r="A3" s="1" t="s">
        <v>33</v>
      </c>
      <c r="B3" s="1">
        <v>915514.09</v>
      </c>
      <c r="C3" s="1">
        <v>622505.41</v>
      </c>
      <c r="D3" s="1">
        <v>649256.54</v>
      </c>
      <c r="E3" s="1">
        <v>233253.46</v>
      </c>
      <c r="F3" s="1">
        <v>237912.4</v>
      </c>
      <c r="G3" s="36"/>
      <c r="H3" s="36"/>
      <c r="I3" s="36"/>
      <c r="J3" s="36">
        <f>B3+C3+D3+E3+F3+G3+H3+I3</f>
        <v>2658441.9</v>
      </c>
      <c r="K3" s="19"/>
      <c r="L3" s="19"/>
      <c r="M3" s="19"/>
      <c r="N3" s="19"/>
      <c r="O3" s="19"/>
      <c r="P3" s="19"/>
    </row>
    <row r="4" spans="1:16" ht="15.75" customHeight="1">
      <c r="A4" s="1" t="s">
        <v>52</v>
      </c>
      <c r="B4" s="1">
        <v>172995.97</v>
      </c>
      <c r="C4" s="1">
        <v>172995.97</v>
      </c>
      <c r="D4" s="1">
        <v>172995.97</v>
      </c>
      <c r="E4" s="1">
        <v>54072.39</v>
      </c>
      <c r="F4" s="1">
        <v>55152.42</v>
      </c>
      <c r="G4" s="36"/>
      <c r="H4" s="36"/>
      <c r="I4" s="36"/>
      <c r="J4" s="36">
        <f aca="true" t="shared" si="0" ref="J4:J19">B4+C4+D4+E4+F4+G4+H4+I4</f>
        <v>628212.7200000001</v>
      </c>
      <c r="K4" s="19"/>
      <c r="L4" s="19"/>
      <c r="M4" s="19"/>
      <c r="N4" s="19"/>
      <c r="O4" s="19"/>
      <c r="P4" s="19"/>
    </row>
    <row r="5" spans="1:16" ht="15.75" customHeight="1">
      <c r="A5" s="1" t="s">
        <v>53</v>
      </c>
      <c r="B5" s="1"/>
      <c r="C5" s="1"/>
      <c r="D5" s="1">
        <v>4825.28</v>
      </c>
      <c r="E5" s="1"/>
      <c r="F5" s="1"/>
      <c r="G5" s="36"/>
      <c r="H5" s="36"/>
      <c r="I5" s="36"/>
      <c r="J5" s="36">
        <f t="shared" si="0"/>
        <v>4825.28</v>
      </c>
      <c r="K5" s="19"/>
      <c r="L5" s="19"/>
      <c r="M5" s="19"/>
      <c r="N5" s="19"/>
      <c r="O5" s="19"/>
      <c r="P5" s="19"/>
    </row>
    <row r="6" spans="1:16" ht="15.75" customHeight="1">
      <c r="A6" s="1" t="s">
        <v>34</v>
      </c>
      <c r="B6" s="43">
        <v>505222.93</v>
      </c>
      <c r="C6" s="1">
        <v>294196</v>
      </c>
      <c r="D6" s="1">
        <v>329383</v>
      </c>
      <c r="E6" s="1">
        <v>125145.21</v>
      </c>
      <c r="F6" s="1">
        <v>129430.68</v>
      </c>
      <c r="G6" s="36"/>
      <c r="H6" s="36"/>
      <c r="I6" s="36"/>
      <c r="J6" s="36">
        <f t="shared" si="0"/>
        <v>1383377.8199999998</v>
      </c>
      <c r="K6" s="19"/>
      <c r="L6" s="19"/>
      <c r="M6" s="19"/>
      <c r="N6" s="19"/>
      <c r="O6" s="19"/>
      <c r="P6" s="19"/>
    </row>
    <row r="7" spans="1:16" ht="15.75" customHeight="1">
      <c r="A7" s="1" t="s">
        <v>54</v>
      </c>
      <c r="B7" s="1">
        <v>229580.06</v>
      </c>
      <c r="C7" s="1">
        <v>105383.48</v>
      </c>
      <c r="D7" s="1"/>
      <c r="E7" s="1"/>
      <c r="F7" s="1"/>
      <c r="G7" s="36"/>
      <c r="H7" s="36"/>
      <c r="I7" s="36"/>
      <c r="J7" s="36">
        <f t="shared" si="0"/>
        <v>334963.54</v>
      </c>
      <c r="K7" s="19"/>
      <c r="L7" s="19"/>
      <c r="M7" s="19"/>
      <c r="N7" s="19"/>
      <c r="O7" s="19"/>
      <c r="P7" s="19"/>
    </row>
    <row r="8" spans="1:16" ht="15">
      <c r="A8" s="1" t="s">
        <v>42</v>
      </c>
      <c r="B8" s="1">
        <v>76316</v>
      </c>
      <c r="C8" s="1">
        <v>65288</v>
      </c>
      <c r="D8" s="1">
        <v>65592</v>
      </c>
      <c r="E8" s="1"/>
      <c r="F8" s="1"/>
      <c r="G8" s="36"/>
      <c r="H8" s="36"/>
      <c r="I8" s="36"/>
      <c r="J8" s="36">
        <f t="shared" si="0"/>
        <v>207196</v>
      </c>
      <c r="K8" s="19"/>
      <c r="L8" s="39"/>
      <c r="M8" s="19"/>
      <c r="N8" s="19"/>
      <c r="O8" s="19"/>
      <c r="P8" s="19"/>
    </row>
    <row r="9" spans="1:16" ht="15">
      <c r="A9" s="1" t="s">
        <v>45</v>
      </c>
      <c r="B9" s="1">
        <v>19599.1</v>
      </c>
      <c r="C9" s="1">
        <v>16420.71</v>
      </c>
      <c r="D9" s="1">
        <v>39957.6</v>
      </c>
      <c r="E9" s="1"/>
      <c r="F9" s="1"/>
      <c r="G9" s="36"/>
      <c r="H9" s="36"/>
      <c r="I9" s="36"/>
      <c r="J9" s="36">
        <f t="shared" si="0"/>
        <v>75977.41</v>
      </c>
      <c r="K9" s="19"/>
      <c r="L9" s="39"/>
      <c r="M9" s="19"/>
      <c r="N9" s="19"/>
      <c r="O9" s="19"/>
      <c r="P9" s="19"/>
    </row>
    <row r="10" spans="1:16" ht="15">
      <c r="A10" s="1" t="s">
        <v>55</v>
      </c>
      <c r="B10" s="1">
        <v>4264.4</v>
      </c>
      <c r="C10" s="1">
        <v>572.78</v>
      </c>
      <c r="D10" s="1"/>
      <c r="E10" s="1"/>
      <c r="F10" s="1"/>
      <c r="G10" s="36"/>
      <c r="H10" s="36"/>
      <c r="I10" s="36"/>
      <c r="J10" s="36">
        <f t="shared" si="0"/>
        <v>4837.179999999999</v>
      </c>
      <c r="K10" s="19"/>
      <c r="L10" s="39"/>
      <c r="M10" s="19"/>
      <c r="N10" s="19"/>
      <c r="O10" s="19"/>
      <c r="P10" s="19"/>
    </row>
    <row r="11" spans="1:16" ht="15">
      <c r="A11" s="1" t="s">
        <v>56</v>
      </c>
      <c r="B11" s="1"/>
      <c r="C11" s="1"/>
      <c r="D11" s="1">
        <v>3000</v>
      </c>
      <c r="E11" s="1"/>
      <c r="F11" s="1"/>
      <c r="G11" s="36"/>
      <c r="H11" s="36"/>
      <c r="I11" s="36"/>
      <c r="J11" s="36">
        <f t="shared" si="0"/>
        <v>3000</v>
      </c>
      <c r="K11" s="19"/>
      <c r="L11" s="39"/>
      <c r="M11" s="19"/>
      <c r="N11" s="19"/>
      <c r="O11" s="19"/>
      <c r="P11" s="19"/>
    </row>
    <row r="12" spans="1:16" ht="15">
      <c r="A12" s="1" t="s">
        <v>35</v>
      </c>
      <c r="B12" s="14">
        <v>182991.01</v>
      </c>
      <c r="C12" s="1"/>
      <c r="D12" s="1"/>
      <c r="E12" s="1"/>
      <c r="F12" s="1"/>
      <c r="G12" s="36"/>
      <c r="H12" s="36"/>
      <c r="I12" s="36"/>
      <c r="J12" s="36">
        <f t="shared" si="0"/>
        <v>182991.01</v>
      </c>
      <c r="K12" s="19"/>
      <c r="L12" s="24"/>
      <c r="M12" s="40"/>
      <c r="N12" s="40"/>
      <c r="O12" s="40"/>
      <c r="P12" s="19"/>
    </row>
    <row r="13" spans="1:16" ht="15">
      <c r="A13" s="1" t="s">
        <v>37</v>
      </c>
      <c r="B13" s="14"/>
      <c r="C13" s="1">
        <v>30000</v>
      </c>
      <c r="D13" s="1"/>
      <c r="E13" s="1"/>
      <c r="F13" s="1"/>
      <c r="G13" s="36"/>
      <c r="H13" s="36"/>
      <c r="I13" s="36"/>
      <c r="J13" s="36">
        <f t="shared" si="0"/>
        <v>30000</v>
      </c>
      <c r="K13" s="19"/>
      <c r="L13" s="24"/>
      <c r="M13" s="40"/>
      <c r="N13" s="40"/>
      <c r="O13" s="40"/>
      <c r="P13" s="19"/>
    </row>
    <row r="14" spans="1:16" ht="15">
      <c r="A14" s="1" t="s">
        <v>38</v>
      </c>
      <c r="B14" s="14">
        <v>540000</v>
      </c>
      <c r="C14" s="1">
        <v>20000</v>
      </c>
      <c r="D14" s="1">
        <v>20000</v>
      </c>
      <c r="E14" s="1"/>
      <c r="F14" s="1"/>
      <c r="G14" s="36"/>
      <c r="H14" s="36"/>
      <c r="I14" s="36"/>
      <c r="J14" s="36">
        <f t="shared" si="0"/>
        <v>580000</v>
      </c>
      <c r="K14" s="19"/>
      <c r="L14" s="41"/>
      <c r="M14" s="42"/>
      <c r="N14" s="42"/>
      <c r="O14" s="42"/>
      <c r="P14" s="24"/>
    </row>
    <row r="15" spans="1:21" ht="15">
      <c r="A15" s="1" t="s">
        <v>43</v>
      </c>
      <c r="B15" s="14"/>
      <c r="C15" s="1"/>
      <c r="D15" s="1"/>
      <c r="E15" s="1"/>
      <c r="F15" s="1"/>
      <c r="G15" s="36"/>
      <c r="H15" s="36"/>
      <c r="I15" s="36"/>
      <c r="J15" s="36">
        <f t="shared" si="0"/>
        <v>0</v>
      </c>
      <c r="P15" s="24"/>
      <c r="Q15" s="24"/>
      <c r="R15" s="24"/>
      <c r="S15" s="24"/>
      <c r="T15" s="24"/>
      <c r="U15" s="24"/>
    </row>
    <row r="16" spans="1:21" ht="15">
      <c r="A16" s="1" t="s">
        <v>59</v>
      </c>
      <c r="B16" s="14"/>
      <c r="C16" s="1"/>
      <c r="D16" s="1"/>
      <c r="E16" s="1">
        <v>28303.12</v>
      </c>
      <c r="F16" s="1">
        <v>17361.18</v>
      </c>
      <c r="G16" s="36"/>
      <c r="H16" s="36"/>
      <c r="I16" s="36"/>
      <c r="J16" s="36">
        <f t="shared" si="0"/>
        <v>45664.3</v>
      </c>
      <c r="P16" s="24"/>
      <c r="Q16" s="24"/>
      <c r="R16" s="24"/>
      <c r="S16" s="24"/>
      <c r="T16" s="24"/>
      <c r="U16" s="24"/>
    </row>
    <row r="17" spans="1:25" ht="18.75">
      <c r="A17" s="9" t="s">
        <v>57</v>
      </c>
      <c r="B17" s="15"/>
      <c r="C17" s="22"/>
      <c r="D17" s="22"/>
      <c r="E17" s="22"/>
      <c r="F17" s="22"/>
      <c r="G17" s="46"/>
      <c r="H17" s="46"/>
      <c r="I17" s="46"/>
      <c r="J17" s="36">
        <f t="shared" si="0"/>
        <v>0</v>
      </c>
      <c r="K17" s="76" t="s">
        <v>66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8"/>
      <c r="Y17" s="1"/>
    </row>
    <row r="18" spans="1:25" ht="18.75">
      <c r="A18" s="9" t="s">
        <v>85</v>
      </c>
      <c r="B18" s="15"/>
      <c r="C18" s="22"/>
      <c r="D18" s="22"/>
      <c r="E18" s="22"/>
      <c r="F18" s="22">
        <v>9756.5</v>
      </c>
      <c r="G18" s="46">
        <v>7433.52</v>
      </c>
      <c r="H18" s="46">
        <v>5125.25</v>
      </c>
      <c r="I18" s="46"/>
      <c r="J18" s="36">
        <f t="shared" si="0"/>
        <v>22315.27</v>
      </c>
      <c r="K18" s="49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</row>
    <row r="19" spans="1:25" ht="15.75">
      <c r="A19" s="9" t="s">
        <v>58</v>
      </c>
      <c r="B19" s="15"/>
      <c r="C19" s="22">
        <v>19500</v>
      </c>
      <c r="D19" s="22"/>
      <c r="E19" s="22"/>
      <c r="F19" s="22">
        <v>6000</v>
      </c>
      <c r="G19" s="46">
        <v>2000</v>
      </c>
      <c r="H19" s="46">
        <v>2000</v>
      </c>
      <c r="I19" s="46">
        <v>20000</v>
      </c>
      <c r="J19" s="36">
        <f t="shared" si="0"/>
        <v>49500</v>
      </c>
      <c r="K19" s="69" t="s">
        <v>44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1"/>
    </row>
    <row r="20" spans="1:25" ht="15.75" customHeight="1">
      <c r="A20" s="16" t="s">
        <v>36</v>
      </c>
      <c r="B20" s="17">
        <f>SUM(B3:B17)</f>
        <v>2646483.56</v>
      </c>
      <c r="C20" s="33">
        <f>SUM(C3:C17)</f>
        <v>1327362.3499999999</v>
      </c>
      <c r="D20" s="33">
        <f>SUM(D3:D19)</f>
        <v>1285010.3900000001</v>
      </c>
      <c r="E20" s="35"/>
      <c r="F20" s="35">
        <f>SUM(F3:F19)</f>
        <v>455613.18</v>
      </c>
      <c r="G20" s="35">
        <f>SUM(G3:G19)</f>
        <v>9433.52</v>
      </c>
      <c r="H20" s="35">
        <f>SUM(H3:H19)</f>
        <v>7125.25</v>
      </c>
      <c r="I20" s="35">
        <f>SUM(I3:I19)</f>
        <v>20000</v>
      </c>
      <c r="J20" s="34">
        <f>SUM(J3:J19)</f>
        <v>6211302.429999999</v>
      </c>
      <c r="K20" s="6">
        <v>1</v>
      </c>
      <c r="L20" s="72" t="s">
        <v>19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4"/>
      <c r="Y20" s="25">
        <f>'[2]Лист1'!$T$73</f>
        <v>3147.36</v>
      </c>
    </row>
    <row r="21" spans="11:25" ht="15.75" customHeight="1">
      <c r="K21" s="6">
        <v>2</v>
      </c>
      <c r="L21" s="72" t="s">
        <v>11</v>
      </c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4"/>
      <c r="Y21" s="25">
        <f>'[2]Лист1'!$T$74</f>
        <v>2439.2</v>
      </c>
    </row>
    <row r="22" spans="4:25" ht="15.75" customHeight="1">
      <c r="D22" t="s">
        <v>88</v>
      </c>
      <c r="K22" s="6">
        <v>3</v>
      </c>
      <c r="L22" s="72" t="s">
        <v>12</v>
      </c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4"/>
      <c r="Y22" s="25">
        <f>'[2]Лист1'!$T$75</f>
        <v>2294.95</v>
      </c>
    </row>
    <row r="23" spans="11:25" ht="15.75" customHeight="1">
      <c r="K23" s="6">
        <v>4</v>
      </c>
      <c r="L23" s="72" t="s">
        <v>13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4"/>
      <c r="Y23" s="25">
        <f>'[2]Лист1'!$T$76</f>
        <v>3737.5199999999995</v>
      </c>
    </row>
    <row r="24" spans="11:25" ht="15.75" customHeight="1">
      <c r="K24" s="6">
        <v>5</v>
      </c>
      <c r="L24" s="72" t="s">
        <v>14</v>
      </c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4"/>
      <c r="Y24" s="25">
        <f>'[2]Лист1'!$T$77</f>
        <v>10479.779999999999</v>
      </c>
    </row>
    <row r="25" spans="11:25" ht="15.75" customHeight="1">
      <c r="K25" s="6">
        <v>6</v>
      </c>
      <c r="L25" s="72" t="s">
        <v>15</v>
      </c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4"/>
      <c r="Y25" s="25">
        <f>'[2]Лист1'!$T$78</f>
        <v>17259.03</v>
      </c>
    </row>
    <row r="26" spans="11:25" ht="15.75" customHeight="1">
      <c r="K26" s="6">
        <v>7</v>
      </c>
      <c r="L26" s="72" t="s">
        <v>16</v>
      </c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4"/>
      <c r="Y26" s="25">
        <f>'[2]Лист1'!$T$79</f>
        <v>9455.19</v>
      </c>
    </row>
    <row r="27" spans="1:25" ht="15.75" customHeight="1">
      <c r="A27" s="57" t="s">
        <v>6</v>
      </c>
      <c r="B27" s="57"/>
      <c r="C27" s="57"/>
      <c r="D27" s="12"/>
      <c r="E27" s="12"/>
      <c r="F27" s="12"/>
      <c r="G27" s="12"/>
      <c r="H27" s="12"/>
      <c r="I27" s="12"/>
      <c r="J27" s="12"/>
      <c r="K27" s="6">
        <v>8</v>
      </c>
      <c r="L27" s="72" t="s">
        <v>17</v>
      </c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4"/>
      <c r="Y27" s="25">
        <f>'[2]Лист1'!$T$80</f>
        <v>2163.83</v>
      </c>
    </row>
    <row r="28" spans="1:25" ht="15.75" customHeight="1">
      <c r="A28" s="1"/>
      <c r="B28" s="9" t="s">
        <v>32</v>
      </c>
      <c r="C28" s="15" t="s">
        <v>41</v>
      </c>
      <c r="D28" s="15" t="s">
        <v>51</v>
      </c>
      <c r="E28" s="15" t="s">
        <v>62</v>
      </c>
      <c r="F28" s="15" t="s">
        <v>64</v>
      </c>
      <c r="G28" s="34" t="s">
        <v>67</v>
      </c>
      <c r="H28" s="34" t="s">
        <v>87</v>
      </c>
      <c r="I28" s="34" t="s">
        <v>94</v>
      </c>
      <c r="J28" s="36"/>
      <c r="K28" s="6">
        <v>9</v>
      </c>
      <c r="L28" s="72" t="s">
        <v>18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4"/>
      <c r="Y28" s="25">
        <f>'[2]Лист1'!$T$81</f>
        <v>5573.45</v>
      </c>
    </row>
    <row r="29" spans="1:25" ht="15.75" customHeight="1">
      <c r="A29" s="1" t="s">
        <v>33</v>
      </c>
      <c r="B29" s="1">
        <v>915514.09</v>
      </c>
      <c r="C29" s="1">
        <v>622505.41</v>
      </c>
      <c r="D29" s="1">
        <v>649256.54</v>
      </c>
      <c r="E29" s="1">
        <v>233253.46</v>
      </c>
      <c r="F29" s="1">
        <v>237912.4</v>
      </c>
      <c r="G29" s="36"/>
      <c r="H29" s="36"/>
      <c r="I29" s="36"/>
      <c r="J29" s="36">
        <f>B29+C29+D29+E29+F29+G29+H29+I29</f>
        <v>2658441.9</v>
      </c>
      <c r="K29" s="7">
        <v>10</v>
      </c>
      <c r="L29" s="72" t="s">
        <v>24</v>
      </c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8"/>
      <c r="Y29" s="25">
        <f>'[2]Лист1'!$T$82</f>
        <v>7011.05</v>
      </c>
    </row>
    <row r="30" spans="1:25" ht="15.75" customHeight="1">
      <c r="A30" s="1" t="s">
        <v>52</v>
      </c>
      <c r="B30" s="1">
        <v>172995.97</v>
      </c>
      <c r="C30" s="1">
        <v>172995.97</v>
      </c>
      <c r="D30" s="1">
        <v>172995.97</v>
      </c>
      <c r="E30" s="1">
        <v>54072.39</v>
      </c>
      <c r="F30" s="1">
        <v>55152.42</v>
      </c>
      <c r="G30" s="36"/>
      <c r="H30" s="36"/>
      <c r="I30" s="36"/>
      <c r="J30" s="36">
        <f aca="true" t="shared" si="1" ref="J30:J44">B30+C30+D30+E30+F30+G30+H30+I30</f>
        <v>628212.7200000001</v>
      </c>
      <c r="K30" s="6">
        <v>11</v>
      </c>
      <c r="L30" s="72" t="s">
        <v>25</v>
      </c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4"/>
      <c r="Y30" s="25">
        <f>'[2]Лист1'!$T$83</f>
        <v>796.6400000000003</v>
      </c>
    </row>
    <row r="31" spans="1:25" ht="15.75" customHeight="1">
      <c r="A31" s="1" t="s">
        <v>53</v>
      </c>
      <c r="B31" s="1"/>
      <c r="C31" s="1"/>
      <c r="D31" s="1">
        <v>4825.28</v>
      </c>
      <c r="E31" s="1"/>
      <c r="F31" s="1"/>
      <c r="G31" s="36"/>
      <c r="H31" s="36"/>
      <c r="I31" s="36"/>
      <c r="J31" s="36">
        <f t="shared" si="1"/>
        <v>4825.28</v>
      </c>
      <c r="X31" s="1" t="s">
        <v>26</v>
      </c>
      <c r="Y31" s="29">
        <f>SUM(Y20:Y30)</f>
        <v>64358</v>
      </c>
    </row>
    <row r="32" spans="1:13" ht="15">
      <c r="A32" s="1" t="s">
        <v>34</v>
      </c>
      <c r="B32" s="43">
        <v>505222.93</v>
      </c>
      <c r="C32" s="1">
        <v>294196</v>
      </c>
      <c r="D32" s="1">
        <v>329383</v>
      </c>
      <c r="E32" s="1">
        <v>125145.21</v>
      </c>
      <c r="F32" s="1">
        <v>129430.68</v>
      </c>
      <c r="G32" s="36"/>
      <c r="H32" s="36"/>
      <c r="I32" s="36"/>
      <c r="J32" s="36">
        <f t="shared" si="1"/>
        <v>1383377.8199999998</v>
      </c>
      <c r="M32" t="s">
        <v>90</v>
      </c>
    </row>
    <row r="33" spans="1:25" ht="18.75" customHeight="1">
      <c r="A33" s="1" t="s">
        <v>54</v>
      </c>
      <c r="B33" s="1">
        <v>229580.06</v>
      </c>
      <c r="C33" s="1">
        <v>105383.48</v>
      </c>
      <c r="D33" s="1"/>
      <c r="E33" s="1"/>
      <c r="F33" s="1"/>
      <c r="G33" s="36"/>
      <c r="H33" s="36"/>
      <c r="I33" s="36"/>
      <c r="J33" s="36">
        <f t="shared" si="1"/>
        <v>334963.54</v>
      </c>
      <c r="K33" s="6">
        <v>1</v>
      </c>
      <c r="L33" s="61" t="s">
        <v>28</v>
      </c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3"/>
      <c r="Y33" s="22">
        <f>'[2]Лист1'!$T$86</f>
        <v>917.98</v>
      </c>
    </row>
    <row r="34" spans="1:25" ht="18.75" customHeight="1">
      <c r="A34" s="1" t="s">
        <v>42</v>
      </c>
      <c r="B34" s="1">
        <v>76316</v>
      </c>
      <c r="C34" s="1">
        <v>65288</v>
      </c>
      <c r="D34" s="1">
        <v>65592</v>
      </c>
      <c r="E34" s="1"/>
      <c r="F34" s="1"/>
      <c r="G34" s="36"/>
      <c r="H34" s="36"/>
      <c r="I34" s="36"/>
      <c r="J34" s="36">
        <f t="shared" si="1"/>
        <v>207196</v>
      </c>
      <c r="K34" s="6">
        <v>2</v>
      </c>
      <c r="L34" s="61" t="s">
        <v>29</v>
      </c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3"/>
      <c r="Y34" s="22">
        <f>'[2]Лист1'!$T$87</f>
        <v>3541.640000000001</v>
      </c>
    </row>
    <row r="35" spans="1:25" ht="18.75" customHeight="1">
      <c r="A35" s="1" t="s">
        <v>45</v>
      </c>
      <c r="B35" s="1">
        <v>19599.1</v>
      </c>
      <c r="C35" s="1">
        <v>16420.71</v>
      </c>
      <c r="D35" s="1">
        <v>39957.6</v>
      </c>
      <c r="E35" s="1"/>
      <c r="F35" s="1"/>
      <c r="G35" s="36"/>
      <c r="H35" s="36"/>
      <c r="I35" s="36"/>
      <c r="J35" s="36">
        <f t="shared" si="1"/>
        <v>75977.41</v>
      </c>
      <c r="K35" s="6">
        <v>3</v>
      </c>
      <c r="L35" s="64" t="s">
        <v>20</v>
      </c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6"/>
      <c r="Y35" s="22">
        <f>'[2]Лист1'!$T$88</f>
        <v>45258.03999999999</v>
      </c>
    </row>
    <row r="36" spans="1:25" ht="18.75" customHeight="1">
      <c r="A36" s="1" t="s">
        <v>55</v>
      </c>
      <c r="B36" s="1">
        <v>4264.4</v>
      </c>
      <c r="C36" s="1">
        <v>572.78</v>
      </c>
      <c r="D36" s="1"/>
      <c r="E36" s="1"/>
      <c r="F36" s="1"/>
      <c r="G36" s="36"/>
      <c r="H36" s="36"/>
      <c r="I36" s="36"/>
      <c r="J36" s="36">
        <f t="shared" si="1"/>
        <v>4837.179999999999</v>
      </c>
      <c r="K36" s="6">
        <v>4</v>
      </c>
      <c r="L36" s="64" t="s">
        <v>21</v>
      </c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6"/>
      <c r="Y36" s="26">
        <f>'[2]Лист1'!$T$89</f>
        <v>14483.239999999998</v>
      </c>
    </row>
    <row r="37" spans="1:25" ht="18.75" customHeight="1">
      <c r="A37" s="1" t="s">
        <v>56</v>
      </c>
      <c r="B37" s="1"/>
      <c r="C37" s="1"/>
      <c r="D37" s="1">
        <v>3000</v>
      </c>
      <c r="E37" s="1"/>
      <c r="F37" s="1"/>
      <c r="G37" s="36"/>
      <c r="H37" s="36"/>
      <c r="I37" s="36"/>
      <c r="J37" s="36">
        <f t="shared" si="1"/>
        <v>3000</v>
      </c>
      <c r="K37" s="6">
        <v>5</v>
      </c>
      <c r="L37" s="64" t="s">
        <v>22</v>
      </c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6"/>
      <c r="Y37" s="22">
        <f>'[2]Лист1'!$T$90</f>
        <v>1879.7799999999997</v>
      </c>
    </row>
    <row r="38" spans="1:25" ht="18.75" customHeight="1">
      <c r="A38" s="1" t="s">
        <v>35</v>
      </c>
      <c r="B38" s="14">
        <v>182991.01</v>
      </c>
      <c r="C38" s="1"/>
      <c r="D38" s="1"/>
      <c r="E38" s="1"/>
      <c r="F38" s="1"/>
      <c r="G38" s="36"/>
      <c r="H38" s="36"/>
      <c r="I38" s="36"/>
      <c r="J38" s="36">
        <f t="shared" si="1"/>
        <v>182991.01</v>
      </c>
      <c r="K38" s="6">
        <v>6</v>
      </c>
      <c r="L38" s="64" t="s">
        <v>23</v>
      </c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6"/>
      <c r="Y38" s="22">
        <f>'[2]Лист1'!$T$91</f>
        <v>8688.02</v>
      </c>
    </row>
    <row r="39" spans="1:25" ht="18.75">
      <c r="A39" s="1" t="s">
        <v>37</v>
      </c>
      <c r="B39" s="14"/>
      <c r="C39" s="1">
        <v>30000</v>
      </c>
      <c r="D39" s="1"/>
      <c r="E39" s="1"/>
      <c r="F39" s="1"/>
      <c r="G39" s="36"/>
      <c r="H39" s="36"/>
      <c r="I39" s="36"/>
      <c r="J39" s="36">
        <f t="shared" si="1"/>
        <v>30000</v>
      </c>
      <c r="K39" s="6">
        <v>7</v>
      </c>
      <c r="L39" s="64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6"/>
      <c r="Y39" s="18"/>
    </row>
    <row r="40" spans="1:25" ht="15.75">
      <c r="A40" s="1" t="s">
        <v>38</v>
      </c>
      <c r="B40" s="14">
        <v>540000</v>
      </c>
      <c r="C40" s="1">
        <v>20000</v>
      </c>
      <c r="D40" s="1">
        <v>20000</v>
      </c>
      <c r="E40" s="1"/>
      <c r="F40" s="1"/>
      <c r="G40" s="36"/>
      <c r="H40" s="36"/>
      <c r="I40" s="36"/>
      <c r="J40" s="36">
        <f t="shared" si="1"/>
        <v>580000</v>
      </c>
      <c r="X40" s="1" t="s">
        <v>26</v>
      </c>
      <c r="Y40" s="9">
        <f>SUM(Y33:Y39)</f>
        <v>74768.7</v>
      </c>
    </row>
    <row r="41" spans="1:10" ht="15">
      <c r="A41" s="1" t="s">
        <v>43</v>
      </c>
      <c r="B41" s="14"/>
      <c r="C41" s="1"/>
      <c r="D41" s="1"/>
      <c r="E41" s="1"/>
      <c r="F41" s="1"/>
      <c r="G41" s="36"/>
      <c r="H41" s="36"/>
      <c r="I41" s="36"/>
      <c r="J41" s="36">
        <f t="shared" si="1"/>
        <v>0</v>
      </c>
    </row>
    <row r="42" spans="1:13" ht="15">
      <c r="A42" s="1" t="s">
        <v>59</v>
      </c>
      <c r="B42" s="14"/>
      <c r="C42" s="1"/>
      <c r="D42" s="1"/>
      <c r="E42" s="1">
        <v>28303.12</v>
      </c>
      <c r="F42" s="1">
        <v>17361.18</v>
      </c>
      <c r="G42" s="36"/>
      <c r="H42" s="36"/>
      <c r="I42" s="36"/>
      <c r="J42" s="36">
        <f t="shared" si="1"/>
        <v>45664.3</v>
      </c>
      <c r="M42" t="s">
        <v>89</v>
      </c>
    </row>
    <row r="43" spans="1:25" ht="18.75" customHeight="1">
      <c r="A43" s="9" t="s">
        <v>57</v>
      </c>
      <c r="B43" s="15"/>
      <c r="C43" s="22"/>
      <c r="D43" s="22"/>
      <c r="E43" s="22"/>
      <c r="F43" s="22"/>
      <c r="G43" s="46"/>
      <c r="H43" s="46"/>
      <c r="I43" s="46"/>
      <c r="J43" s="36">
        <f t="shared" si="1"/>
        <v>0</v>
      </c>
      <c r="K43" s="6">
        <v>1</v>
      </c>
      <c r="L43" s="61" t="s">
        <v>30</v>
      </c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3"/>
      <c r="Y43" s="1">
        <f>'[2]Лист1'!$T$94</f>
        <v>2352.42</v>
      </c>
    </row>
    <row r="44" spans="1:25" ht="18.75" customHeight="1">
      <c r="A44" s="9" t="s">
        <v>58</v>
      </c>
      <c r="B44" s="15"/>
      <c r="C44" s="22">
        <v>19500</v>
      </c>
      <c r="D44" s="22"/>
      <c r="E44" s="22"/>
      <c r="F44" s="22">
        <v>6000</v>
      </c>
      <c r="G44" s="46">
        <v>2000</v>
      </c>
      <c r="H44" s="46">
        <v>2000</v>
      </c>
      <c r="I44" s="46">
        <v>20000</v>
      </c>
      <c r="J44" s="36">
        <f t="shared" si="1"/>
        <v>49500</v>
      </c>
      <c r="K44" s="6">
        <v>3</v>
      </c>
      <c r="L44" s="61" t="s">
        <v>31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11"/>
      <c r="Y44" s="1">
        <f>'[2]Лист1'!$T$96</f>
        <v>131.14</v>
      </c>
    </row>
    <row r="45" spans="1:25" ht="18.75" customHeight="1">
      <c r="A45" s="16" t="s">
        <v>36</v>
      </c>
      <c r="B45" s="17">
        <f>SUM(B29:B43)</f>
        <v>2646483.56</v>
      </c>
      <c r="C45" s="33">
        <f>SUM(C29:C43)</f>
        <v>1327362.3499999999</v>
      </c>
      <c r="D45" s="33">
        <f>SUM(D29:D44)</f>
        <v>1285010.3900000001</v>
      </c>
      <c r="E45" s="35"/>
      <c r="F45" s="35">
        <f>SUM(F29:F44)</f>
        <v>445856.68</v>
      </c>
      <c r="G45" s="35">
        <f>SUM(G29:G44)</f>
        <v>2000</v>
      </c>
      <c r="H45" s="35">
        <f>SUM(H29:H44)</f>
        <v>2000</v>
      </c>
      <c r="I45" s="35">
        <f>SUM(I29:I44)</f>
        <v>20000</v>
      </c>
      <c r="J45" s="34">
        <f>SUM(J29:J44)</f>
        <v>6188987.159999999</v>
      </c>
      <c r="K45" s="6">
        <v>4</v>
      </c>
      <c r="L45" s="61" t="s">
        <v>61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3"/>
      <c r="Y45" s="1">
        <f>'[2]Лист1'!$T$97</f>
        <v>500</v>
      </c>
    </row>
    <row r="46" spans="11:25" ht="17.25" customHeight="1">
      <c r="K46" s="6">
        <v>5</v>
      </c>
      <c r="L46" s="67" t="s">
        <v>50</v>
      </c>
      <c r="M46" s="68"/>
      <c r="N46" s="68"/>
      <c r="O46" s="68"/>
      <c r="P46" s="68"/>
      <c r="Q46" s="68"/>
      <c r="R46" s="62"/>
      <c r="S46" s="62"/>
      <c r="T46" s="62"/>
      <c r="U46" s="62"/>
      <c r="V46" s="63"/>
      <c r="W46" s="32"/>
      <c r="X46" s="32"/>
      <c r="Y46" s="1">
        <f>'[2]Лист1'!$T$98</f>
        <v>327.85</v>
      </c>
    </row>
    <row r="47" spans="4:25" ht="17.25" customHeight="1">
      <c r="D47" t="s">
        <v>88</v>
      </c>
      <c r="K47" s="45">
        <v>6</v>
      </c>
      <c r="L47" s="61" t="s">
        <v>63</v>
      </c>
      <c r="M47" s="62"/>
      <c r="N47" s="62"/>
      <c r="O47" s="62"/>
      <c r="P47" s="62"/>
      <c r="Q47" s="63"/>
      <c r="R47" s="11"/>
      <c r="S47" s="32"/>
      <c r="T47" s="32"/>
      <c r="U47" s="32"/>
      <c r="V47" s="32"/>
      <c r="W47" s="32"/>
      <c r="X47" s="32"/>
      <c r="Y47" s="1">
        <f>'[2]Лист1'!$T$99</f>
        <v>2090.04</v>
      </c>
    </row>
    <row r="48" spans="24:25" ht="15.75">
      <c r="X48" s="28" t="s">
        <v>26</v>
      </c>
      <c r="Y48" s="44">
        <f>SUM(Y43:Y47)</f>
        <v>5401.45</v>
      </c>
    </row>
    <row r="49" ht="15">
      <c r="M49" t="s">
        <v>91</v>
      </c>
    </row>
  </sheetData>
  <mergeCells count="28">
    <mergeCell ref="A1:C1"/>
    <mergeCell ref="L26:X26"/>
    <mergeCell ref="L33:X33"/>
    <mergeCell ref="L29:W29"/>
    <mergeCell ref="L30:X30"/>
    <mergeCell ref="L28:X28"/>
    <mergeCell ref="K1:L1"/>
    <mergeCell ref="K17:X17"/>
    <mergeCell ref="L20:X20"/>
    <mergeCell ref="L21:X21"/>
    <mergeCell ref="L34:X34"/>
    <mergeCell ref="L38:X38"/>
    <mergeCell ref="K19:Y19"/>
    <mergeCell ref="L23:X23"/>
    <mergeCell ref="L22:X22"/>
    <mergeCell ref="L24:X24"/>
    <mergeCell ref="L25:X25"/>
    <mergeCell ref="L27:X27"/>
    <mergeCell ref="A27:C27"/>
    <mergeCell ref="L45:X45"/>
    <mergeCell ref="L47:Q47"/>
    <mergeCell ref="L35:X35"/>
    <mergeCell ref="L46:V46"/>
    <mergeCell ref="L36:X36"/>
    <mergeCell ref="L44:W44"/>
    <mergeCell ref="L39:X39"/>
    <mergeCell ref="L37:X37"/>
    <mergeCell ref="L43:X43"/>
  </mergeCells>
  <printOptions/>
  <pageMargins left="0.16" right="0.16" top="0.28" bottom="0.28" header="0.3" footer="0.3"/>
  <pageSetup horizontalDpi="180" verticalDpi="18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4" sqref="B34"/>
    </sheetView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2017-10-12T09:54:39Z</cp:lastPrinted>
  <dcterms:created xsi:type="dcterms:W3CDTF">2006-09-28T05:33:49Z</dcterms:created>
  <dcterms:modified xsi:type="dcterms:W3CDTF">2017-10-12T10:04:05Z</dcterms:modified>
  <cp:category/>
  <cp:version/>
  <cp:contentType/>
  <cp:contentStatus/>
</cp:coreProperties>
</file>