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ocuments\"/>
    </mc:Choice>
  </mc:AlternateContent>
  <xr:revisionPtr revIDLastSave="0" documentId="8_{552AB767-89CC-4A4E-B5DF-02AE1AEF0489}" xr6:coauthVersionLast="45" xr6:coauthVersionMax="45" xr10:uidLastSave="{00000000-0000-0000-0000-000000000000}"/>
  <bookViews>
    <workbookView xWindow="-120" yWindow="-120" windowWidth="20730" windowHeight="11760" tabRatio="987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" l="1"/>
  <c r="U31" i="2"/>
  <c r="F31" i="2"/>
  <c r="O24" i="2"/>
  <c r="O21" i="2"/>
  <c r="V25" i="2" l="1"/>
  <c r="R25" i="2"/>
  <c r="N25" i="2"/>
  <c r="V24" i="2"/>
  <c r="R24" i="2"/>
  <c r="N24" i="2"/>
  <c r="H24" i="2"/>
  <c r="H18" i="2"/>
  <c r="J18" i="2"/>
  <c r="H13" i="2"/>
  <c r="J13" i="2"/>
  <c r="H14" i="2"/>
  <c r="J14" i="2"/>
  <c r="H19" i="2"/>
  <c r="H20" i="2"/>
  <c r="J20" i="2"/>
  <c r="H21" i="2"/>
  <c r="H22" i="2"/>
  <c r="J22" i="2"/>
  <c r="J23" i="2"/>
  <c r="J26" i="2"/>
  <c r="H26" i="2"/>
  <c r="H27" i="2"/>
  <c r="H28" i="2"/>
  <c r="H29" i="2"/>
  <c r="J29" i="2"/>
  <c r="N13" i="2"/>
  <c r="O13" i="2"/>
  <c r="N14" i="2"/>
  <c r="O14" i="2"/>
  <c r="N18" i="2"/>
  <c r="N19" i="2"/>
  <c r="O19" i="2"/>
  <c r="O20" i="2"/>
  <c r="N20" i="2"/>
  <c r="N21" i="2"/>
  <c r="N22" i="2"/>
  <c r="O22" i="2"/>
  <c r="N23" i="2"/>
  <c r="N26" i="2"/>
  <c r="N27" i="2"/>
  <c r="O28" i="2"/>
  <c r="N28" i="2"/>
  <c r="N29" i="2"/>
  <c r="O29" i="2"/>
  <c r="N30" i="2"/>
  <c r="F34" i="2"/>
  <c r="H34" i="2" s="1"/>
  <c r="M34" i="2"/>
  <c r="N34" i="2" s="1"/>
  <c r="N35" i="2"/>
  <c r="H31" i="2" l="1"/>
  <c r="H40" i="2" s="1"/>
  <c r="H23" i="2"/>
  <c r="F40" i="2"/>
  <c r="O27" i="2"/>
  <c r="J21" i="2"/>
  <c r="O23" i="2"/>
  <c r="O18" i="2"/>
  <c r="J28" i="2"/>
  <c r="J19" i="2"/>
  <c r="N31" i="2"/>
  <c r="N40" i="2" s="1"/>
  <c r="M40" i="2"/>
  <c r="O26" i="2"/>
  <c r="J31" i="2" l="1"/>
  <c r="J37" i="2" s="1"/>
  <c r="O31" i="2"/>
  <c r="O37" i="2" l="1"/>
  <c r="R23" i="2" l="1"/>
  <c r="V23" i="2"/>
  <c r="U35" i="2"/>
  <c r="Q34" i="2"/>
  <c r="R34" i="2" s="1"/>
  <c r="V35" i="2"/>
  <c r="R30" i="2"/>
  <c r="S29" i="2"/>
  <c r="S28" i="2"/>
  <c r="S27" i="2"/>
  <c r="S26" i="2"/>
  <c r="S22" i="2"/>
  <c r="S21" i="2"/>
  <c r="S20" i="2"/>
  <c r="S19" i="2"/>
  <c r="S18" i="2"/>
  <c r="S14" i="2"/>
  <c r="S13" i="2"/>
  <c r="V29" i="2"/>
  <c r="V28" i="2"/>
  <c r="V27" i="2"/>
  <c r="V26" i="2"/>
  <c r="V22" i="2"/>
  <c r="V21" i="2"/>
  <c r="V20" i="2"/>
  <c r="V19" i="2"/>
  <c r="V18" i="2"/>
  <c r="V14" i="2"/>
  <c r="V13" i="2"/>
  <c r="S23" i="2" l="1"/>
  <c r="V31" i="2"/>
  <c r="V34" i="2"/>
  <c r="U34" i="2"/>
  <c r="U40" i="2" s="1"/>
  <c r="R13" i="2"/>
  <c r="R22" i="2"/>
  <c r="R14" i="2"/>
  <c r="R26" i="2"/>
  <c r="R18" i="2"/>
  <c r="R27" i="2"/>
  <c r="R19" i="2"/>
  <c r="R28" i="2"/>
  <c r="R20" i="2"/>
  <c r="R29" i="2"/>
  <c r="R21" i="2"/>
  <c r="Q31" i="2"/>
  <c r="Q40" i="2" s="1"/>
  <c r="V40" i="2" l="1"/>
  <c r="S31" i="2"/>
  <c r="S37" i="2" s="1"/>
  <c r="R31" i="2"/>
  <c r="R40" i="2" s="1"/>
</calcChain>
</file>

<file path=xl/sharedStrings.xml><?xml version="1.0" encoding="utf-8"?>
<sst xmlns="http://schemas.openxmlformats.org/spreadsheetml/2006/main" count="53" uniqueCount="46">
  <si>
    <t>м.2</t>
  </si>
  <si>
    <t>Общая площадь коммерческих помещений</t>
  </si>
  <si>
    <t>Наименование статьи расхода</t>
  </si>
  <si>
    <t>Стоимость на 1 кв.м. в рублях</t>
  </si>
  <si>
    <t>Ежемесячное банковское обслуживание</t>
  </si>
  <si>
    <t>Прочие, непредвиденные расходы</t>
  </si>
  <si>
    <t>ИТОГО:</t>
  </si>
  <si>
    <t>коммерческие помещения</t>
  </si>
  <si>
    <t>Сумма расхода в месяц на коммерч. помещ.,  в рублях</t>
  </si>
  <si>
    <t>Общая площадь жилых, коммерческих помещений и паркомест</t>
  </si>
  <si>
    <t xml:space="preserve">Общая площадь жилых помещений и апартаментов </t>
  </si>
  <si>
    <t>Общая площадь парковочных мест</t>
  </si>
  <si>
    <t>м,2</t>
  </si>
  <si>
    <t>Аварийно-диспетчерское обслуживание лифтов</t>
  </si>
  <si>
    <t>Вывоз ТБО (Альтфатер)</t>
  </si>
  <si>
    <t>Электроэнергия в местах общего пользования</t>
  </si>
  <si>
    <t>Водопотребеление и водоотведение МОП</t>
  </si>
  <si>
    <t xml:space="preserve">Аутсорсинговые услуги (бухгалтерия, юридическое, кадровое обслуживание) </t>
  </si>
  <si>
    <t>Работы по содержанию инженерных сетей дома</t>
  </si>
  <si>
    <t>Хозяйственные расходы (канцелярия, моющие средства, хоз. инвентарь)</t>
  </si>
  <si>
    <t>Выполнение работ по содержанию дома и придомовой территории</t>
  </si>
  <si>
    <t>ВСЕГО по дому в месяц</t>
  </si>
  <si>
    <t>ВСЕГО по дому в год</t>
  </si>
  <si>
    <t>№№</t>
  </si>
  <si>
    <t>Сумма расхода в месяц  на жил. помещ.  апартаметы,  в рублях</t>
  </si>
  <si>
    <t>парковочные места</t>
  </si>
  <si>
    <r>
      <rPr>
        <b/>
        <sz val="12"/>
        <color rgb="FF000000"/>
        <rFont val="Arial"/>
        <family val="2"/>
        <charset val="204"/>
      </rPr>
      <t>Резервный фонд</t>
    </r>
    <r>
      <rPr>
        <sz val="12"/>
        <color rgb="FF000000"/>
        <rFont val="Arial"/>
        <family val="2"/>
        <charset val="204"/>
      </rPr>
      <t xml:space="preserve"> (на непредвиденные аварийные работы)</t>
    </r>
  </si>
  <si>
    <t>Дополнительно:</t>
  </si>
  <si>
    <t>офис 2,3</t>
  </si>
  <si>
    <t>офис 1,4,5,6</t>
  </si>
  <si>
    <t xml:space="preserve">Итого Поступлений </t>
  </si>
  <si>
    <t>Председатель правления</t>
  </si>
  <si>
    <t>Утверждена общим собранием ТСН "АЛЬЯНС"</t>
  </si>
  <si>
    <r>
      <t>ИТОГО стоимость услуг на 1</t>
    </r>
    <r>
      <rPr>
        <b/>
        <sz val="11"/>
        <color rgb="FF000000"/>
        <rFont val="Arial"/>
        <family val="2"/>
        <charset val="204"/>
      </rPr>
      <t xml:space="preserve"> м.2</t>
    </r>
    <r>
      <rPr>
        <b/>
        <sz val="12"/>
        <color rgb="FF000000"/>
        <rFont val="Arial"/>
        <family val="2"/>
        <charset val="204"/>
      </rPr>
      <t xml:space="preserve"> площади</t>
    </r>
  </si>
  <si>
    <r>
      <rPr>
        <b/>
        <sz val="12"/>
        <color rgb="FF000000"/>
        <rFont val="Arial"/>
        <family val="2"/>
        <charset val="204"/>
      </rPr>
      <t>Резервный фонд</t>
    </r>
    <r>
      <rPr>
        <sz val="12"/>
        <color rgb="FF000000"/>
        <rFont val="Arial"/>
        <family val="2"/>
        <charset val="204"/>
      </rPr>
      <t xml:space="preserve"> (на непредвиденные аварийные работы) для оф. 2,3 (298,9</t>
    </r>
    <r>
      <rPr>
        <sz val="9"/>
        <color rgb="FF000000"/>
        <rFont val="Arial"/>
        <family val="2"/>
        <charset val="204"/>
      </rPr>
      <t xml:space="preserve"> м.2</t>
    </r>
    <r>
      <rPr>
        <sz val="12"/>
        <color rgb="FF000000"/>
        <rFont val="Arial"/>
        <family val="2"/>
        <charset val="204"/>
      </rPr>
      <t>)</t>
    </r>
  </si>
  <si>
    <t>Освидетельствование лифтов</t>
  </si>
  <si>
    <t>Страхование лифтов</t>
  </si>
  <si>
    <t>Обслуживание пожарной сигнализации, системы пожаротушения и системы дымоудаления</t>
  </si>
  <si>
    <t>Почтовые расходы</t>
  </si>
  <si>
    <t>Установка видеонаблюдения</t>
  </si>
  <si>
    <t>Текущий ремонт дома</t>
  </si>
  <si>
    <t>ГИС ЖКХ, поддержка сайта, лицензия 1С, Сбис</t>
  </si>
  <si>
    <t>Сумма расхода на 2021 г.,  в рублях</t>
  </si>
  <si>
    <t>Смета поступлений и расходов по ТСН "АЛЬЯНС" на 2021 г.</t>
  </si>
  <si>
    <r>
      <t>Протокол от «_____»_______________2021 г. №</t>
    </r>
    <r>
      <rPr>
        <b/>
        <i/>
        <sz val="16"/>
        <color rgb="FF000000"/>
        <rFont val="Calibri"/>
        <family val="2"/>
        <charset val="204"/>
      </rPr>
      <t>____</t>
    </r>
  </si>
  <si>
    <t>Заработная плата с налогами (Управляющий, администратор, технический работник, дворник, дежурный)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</si>
</sst>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22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FF0066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</font>
    <font>
      <b/>
      <sz val="1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2" fontId="0" fillId="0" borderId="0" xfId="0" applyNumberFormat="1"/>
    <xf numFmtId="2" fontId="3" fillId="0" borderId="0" xfId="0" applyNumberFormat="1" applyFont="1"/>
    <xf numFmtId="0" fontId="11" fillId="0" borderId="0" xfId="0" applyFont="1"/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/>
    <xf numFmtId="0" fontId="16" fillId="0" borderId="0" xfId="0" applyFont="1"/>
    <xf numFmtId="0" fontId="14" fillId="0" borderId="3" xfId="0" applyFont="1" applyBorder="1"/>
    <xf numFmtId="0" fontId="16" fillId="0" borderId="3" xfId="0" applyFont="1" applyBorder="1"/>
    <xf numFmtId="0" fontId="1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2" fontId="16" fillId="0" borderId="13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tabSelected="1" topLeftCell="A34" zoomScale="130" zoomScaleNormal="130" workbookViewId="0">
      <selection activeCell="D38" sqref="D38"/>
    </sheetView>
  </sheetViews>
  <sheetFormatPr defaultColWidth="8.85546875" defaultRowHeight="15" x14ac:dyDescent="0.25"/>
  <cols>
    <col min="1" max="1" width="8.85546875" style="14"/>
    <col min="5" max="5" width="22.7109375" customWidth="1"/>
    <col min="6" max="6" width="10.140625" bestFit="1" customWidth="1"/>
    <col min="7" max="7" width="3.42578125" customWidth="1"/>
    <col min="8" max="8" width="11.28515625" bestFit="1" customWidth="1"/>
    <col min="9" max="9" width="5" customWidth="1"/>
    <col min="10" max="10" width="9.28515625" customWidth="1"/>
    <col min="11" max="11" width="3.28515625" customWidth="1"/>
    <col min="12" max="12" width="3" customWidth="1"/>
    <col min="13" max="13" width="10.7109375" customWidth="1"/>
    <col min="14" max="14" width="11.28515625" customWidth="1"/>
    <col min="16" max="16" width="4.85546875" customWidth="1"/>
    <col min="17" max="17" width="10.7109375" customWidth="1"/>
    <col min="18" max="18" width="11.28515625" customWidth="1"/>
    <col min="19" max="19" width="8.140625" customWidth="1"/>
    <col min="20" max="20" width="5" customWidth="1"/>
    <col min="21" max="21" width="10.7109375" style="14" customWidth="1"/>
    <col min="22" max="22" width="12.7109375" style="14" customWidth="1"/>
  </cols>
  <sheetData>
    <row r="1" spans="1:24" ht="7.5" customHeight="1" x14ac:dyDescent="0.35">
      <c r="J1" s="8"/>
      <c r="K1" s="8"/>
      <c r="L1" s="8"/>
    </row>
    <row r="2" spans="1:24" ht="21" x14ac:dyDescent="0.35">
      <c r="F2" s="14"/>
      <c r="J2" s="2"/>
      <c r="K2" s="2"/>
      <c r="Q2" s="21" t="s">
        <v>32</v>
      </c>
    </row>
    <row r="3" spans="1:24" ht="21" x14ac:dyDescent="0.35">
      <c r="G3" s="4"/>
      <c r="H3" s="4"/>
      <c r="I3" s="4"/>
      <c r="J3" s="2"/>
      <c r="K3" s="2"/>
      <c r="Q3" s="21" t="s">
        <v>44</v>
      </c>
    </row>
    <row r="4" spans="1:24" ht="21" x14ac:dyDescent="0.35">
      <c r="G4" s="4"/>
      <c r="H4" s="4"/>
      <c r="I4" s="4"/>
      <c r="J4" s="2"/>
      <c r="K4" s="2"/>
      <c r="U4" s="21"/>
    </row>
    <row r="5" spans="1:24" ht="21" x14ac:dyDescent="0.35">
      <c r="D5" s="2" t="s">
        <v>43</v>
      </c>
    </row>
    <row r="6" spans="1:24" ht="29.25" customHeight="1" x14ac:dyDescent="0.25">
      <c r="B6" s="63" t="s">
        <v>9</v>
      </c>
      <c r="C6" s="63"/>
      <c r="D6" s="63"/>
      <c r="E6" s="63"/>
      <c r="F6" s="3">
        <v>9633.84</v>
      </c>
      <c r="G6" s="5" t="s">
        <v>0</v>
      </c>
      <c r="K6" s="10"/>
    </row>
    <row r="7" spans="1:24" ht="27.75" customHeight="1" x14ac:dyDescent="0.25">
      <c r="B7" s="63" t="s">
        <v>10</v>
      </c>
      <c r="C7" s="63"/>
      <c r="D7" s="63"/>
      <c r="E7" s="63"/>
      <c r="F7" s="3">
        <v>7384.61</v>
      </c>
      <c r="G7" s="5" t="s">
        <v>0</v>
      </c>
      <c r="H7" s="1">
        <v>76.400000000000006</v>
      </c>
      <c r="I7" s="5"/>
      <c r="K7" s="10"/>
    </row>
    <row r="8" spans="1:24" ht="5.25" customHeight="1" x14ac:dyDescent="0.35">
      <c r="D8" s="2"/>
      <c r="F8" s="42"/>
      <c r="G8" s="5"/>
      <c r="K8" s="10"/>
    </row>
    <row r="9" spans="1:24" ht="27.75" customHeight="1" x14ac:dyDescent="0.25">
      <c r="B9" s="63" t="s">
        <v>1</v>
      </c>
      <c r="C9" s="63"/>
      <c r="D9" s="63"/>
      <c r="E9" s="63"/>
      <c r="F9" s="43">
        <v>1769.23</v>
      </c>
      <c r="G9" s="5" t="s">
        <v>0</v>
      </c>
      <c r="H9">
        <v>18.7</v>
      </c>
      <c r="K9" s="11"/>
      <c r="L9" s="6"/>
      <c r="N9" s="4"/>
      <c r="O9" s="9"/>
      <c r="P9" s="9"/>
      <c r="Q9" s="9"/>
      <c r="R9" s="9"/>
      <c r="S9" s="9"/>
    </row>
    <row r="10" spans="1:24" ht="27.75" customHeight="1" x14ac:dyDescent="0.25">
      <c r="B10" s="63" t="s">
        <v>11</v>
      </c>
      <c r="C10" s="63"/>
      <c r="D10" s="63"/>
      <c r="E10" s="63"/>
      <c r="F10" s="43">
        <v>480</v>
      </c>
      <c r="G10" s="5" t="s">
        <v>12</v>
      </c>
      <c r="H10">
        <v>4.9000000000000004</v>
      </c>
      <c r="K10" s="11"/>
      <c r="L10" s="6"/>
      <c r="N10" s="4"/>
      <c r="O10" s="9"/>
      <c r="P10" s="9"/>
      <c r="Q10" s="9"/>
      <c r="R10" s="9"/>
      <c r="S10" s="9"/>
    </row>
    <row r="11" spans="1:24" ht="12" customHeight="1" x14ac:dyDescent="0.25">
      <c r="G11" s="5"/>
      <c r="H11" s="7"/>
      <c r="K11" s="4"/>
      <c r="L11" s="6"/>
      <c r="M11" s="12" t="s">
        <v>7</v>
      </c>
      <c r="N11" s="4"/>
      <c r="O11" s="6"/>
      <c r="P11" s="6"/>
      <c r="Q11" s="12" t="s">
        <v>25</v>
      </c>
      <c r="R11" s="6"/>
      <c r="S11" s="6"/>
    </row>
    <row r="12" spans="1:24" ht="98.45" customHeight="1" x14ac:dyDescent="0.3">
      <c r="A12" s="32" t="s">
        <v>23</v>
      </c>
      <c r="B12" s="64" t="s">
        <v>2</v>
      </c>
      <c r="C12" s="65"/>
      <c r="D12" s="65"/>
      <c r="E12" s="66"/>
      <c r="F12" s="61" t="s">
        <v>24</v>
      </c>
      <c r="G12" s="62"/>
      <c r="H12" s="61" t="s">
        <v>42</v>
      </c>
      <c r="I12" s="62"/>
      <c r="J12" s="55" t="s">
        <v>3</v>
      </c>
      <c r="M12" s="55" t="s">
        <v>8</v>
      </c>
      <c r="N12" s="55" t="s">
        <v>42</v>
      </c>
      <c r="O12" s="55" t="s">
        <v>3</v>
      </c>
      <c r="P12" s="33"/>
      <c r="Q12" s="13" t="s">
        <v>8</v>
      </c>
      <c r="R12" s="13" t="s">
        <v>42</v>
      </c>
      <c r="S12" s="13" t="s">
        <v>3</v>
      </c>
      <c r="T12" s="14"/>
      <c r="U12" s="15" t="s">
        <v>21</v>
      </c>
      <c r="V12" s="15" t="s">
        <v>22</v>
      </c>
    </row>
    <row r="13" spans="1:24" ht="22.35" customHeight="1" x14ac:dyDescent="0.25">
      <c r="A13" s="31">
        <v>1</v>
      </c>
      <c r="B13" s="76" t="s">
        <v>4</v>
      </c>
      <c r="C13" s="77"/>
      <c r="D13" s="77"/>
      <c r="E13" s="78"/>
      <c r="F13" s="99">
        <v>1181.54</v>
      </c>
      <c r="G13" s="100"/>
      <c r="H13" s="76">
        <f>F13*12</f>
        <v>14178.48</v>
      </c>
      <c r="I13" s="78"/>
      <c r="J13" s="34">
        <f>F13/F7</f>
        <v>0.16000032500023698</v>
      </c>
      <c r="K13" s="26"/>
      <c r="L13" s="26"/>
      <c r="M13" s="60">
        <v>265.38</v>
      </c>
      <c r="N13" s="36">
        <f>M13*12</f>
        <v>3184.56</v>
      </c>
      <c r="O13" s="37">
        <f>M13/F9</f>
        <v>0.14999745652063326</v>
      </c>
      <c r="P13" s="38"/>
      <c r="Q13" s="35">
        <v>72</v>
      </c>
      <c r="R13" s="36">
        <f>Q13*12</f>
        <v>864</v>
      </c>
      <c r="S13" s="37">
        <f>Q13/F10</f>
        <v>0.15</v>
      </c>
      <c r="T13" s="18"/>
      <c r="U13" s="22">
        <v>1500</v>
      </c>
      <c r="V13" s="22">
        <f>U13*12</f>
        <v>18000</v>
      </c>
    </row>
    <row r="14" spans="1:24" ht="17.45" customHeight="1" x14ac:dyDescent="0.25">
      <c r="A14" s="31">
        <v>2</v>
      </c>
      <c r="B14" s="76" t="s">
        <v>13</v>
      </c>
      <c r="C14" s="77"/>
      <c r="D14" s="77"/>
      <c r="E14" s="78"/>
      <c r="F14" s="99">
        <v>8566.15</v>
      </c>
      <c r="G14" s="100"/>
      <c r="H14" s="97">
        <f t="shared" ref="H14:H29" si="0">F14*12</f>
        <v>102793.79999999999</v>
      </c>
      <c r="I14" s="98"/>
      <c r="J14" s="34">
        <f>F14/F7</f>
        <v>1.1600003250002371</v>
      </c>
      <c r="K14" s="26"/>
      <c r="L14" s="26"/>
      <c r="M14" s="60">
        <v>2052.3000000000002</v>
      </c>
      <c r="N14" s="35">
        <f t="shared" ref="N14:N30" si="1">M14*12</f>
        <v>24627.600000000002</v>
      </c>
      <c r="O14" s="34">
        <f>M14/F9</f>
        <v>1.159996156520068</v>
      </c>
      <c r="P14" s="40"/>
      <c r="Q14" s="35">
        <v>561.6</v>
      </c>
      <c r="R14" s="35">
        <f t="shared" ref="R14:R30" si="2">Q14*12</f>
        <v>6739.2000000000007</v>
      </c>
      <c r="S14" s="34">
        <f>Q14/F10</f>
        <v>1.1700000000000002</v>
      </c>
      <c r="T14" s="18"/>
      <c r="U14" s="27">
        <v>11180</v>
      </c>
      <c r="V14" s="27">
        <f t="shared" ref="V14:V29" si="3">U14*12</f>
        <v>134160</v>
      </c>
      <c r="X14" s="12"/>
    </row>
    <row r="15" spans="1:24" ht="17.45" customHeight="1" x14ac:dyDescent="0.25">
      <c r="A15" s="31">
        <v>3</v>
      </c>
      <c r="B15" s="76" t="s">
        <v>35</v>
      </c>
      <c r="C15" s="77"/>
      <c r="D15" s="77"/>
      <c r="E15" s="78"/>
      <c r="F15" s="99">
        <v>886.15</v>
      </c>
      <c r="G15" s="100"/>
      <c r="H15" s="97">
        <v>10633.84</v>
      </c>
      <c r="I15" s="98"/>
      <c r="J15" s="34">
        <v>0.12</v>
      </c>
      <c r="K15" s="26"/>
      <c r="L15" s="26"/>
      <c r="M15" s="60">
        <v>230</v>
      </c>
      <c r="N15" s="35">
        <v>2760</v>
      </c>
      <c r="O15" s="34">
        <v>0.13</v>
      </c>
      <c r="P15" s="40"/>
      <c r="Q15" s="35">
        <v>57.6</v>
      </c>
      <c r="R15" s="35">
        <v>691.2</v>
      </c>
      <c r="S15" s="34">
        <v>0.12</v>
      </c>
      <c r="T15" s="18"/>
      <c r="U15" s="27">
        <v>1167</v>
      </c>
      <c r="V15" s="27">
        <v>14004</v>
      </c>
      <c r="X15" s="12"/>
    </row>
    <row r="16" spans="1:24" ht="17.45" customHeight="1" x14ac:dyDescent="0.25">
      <c r="A16" s="31">
        <v>4</v>
      </c>
      <c r="B16" s="76" t="s">
        <v>36</v>
      </c>
      <c r="C16" s="77"/>
      <c r="D16" s="77"/>
      <c r="E16" s="78"/>
      <c r="F16" s="99">
        <v>369.23</v>
      </c>
      <c r="G16" s="100"/>
      <c r="H16" s="97">
        <v>4430.76</v>
      </c>
      <c r="I16" s="98"/>
      <c r="J16" s="34">
        <v>0.05</v>
      </c>
      <c r="K16" s="26"/>
      <c r="L16" s="26"/>
      <c r="M16" s="60">
        <v>106.15</v>
      </c>
      <c r="N16" s="35">
        <v>1273.8399999999999</v>
      </c>
      <c r="O16" s="34">
        <v>0.06</v>
      </c>
      <c r="P16" s="40"/>
      <c r="Q16" s="35">
        <v>24</v>
      </c>
      <c r="R16" s="35">
        <v>288</v>
      </c>
      <c r="S16" s="34">
        <v>0.05</v>
      </c>
      <c r="T16" s="18"/>
      <c r="U16" s="27">
        <v>500</v>
      </c>
      <c r="V16" s="27">
        <v>6000</v>
      </c>
      <c r="X16" s="12"/>
    </row>
    <row r="17" spans="1:24" ht="35.1" customHeight="1" x14ac:dyDescent="0.25">
      <c r="A17" s="31">
        <v>5</v>
      </c>
      <c r="B17" s="67" t="s">
        <v>37</v>
      </c>
      <c r="C17" s="68"/>
      <c r="D17" s="68"/>
      <c r="E17" s="69"/>
      <c r="F17" s="99">
        <v>17649.22</v>
      </c>
      <c r="G17" s="100"/>
      <c r="H17" s="97">
        <v>211790.61</v>
      </c>
      <c r="I17" s="98"/>
      <c r="J17" s="34">
        <v>2.39</v>
      </c>
      <c r="K17" s="26"/>
      <c r="L17" s="26"/>
      <c r="M17" s="60">
        <v>4228.46</v>
      </c>
      <c r="N17" s="35">
        <v>50741.51</v>
      </c>
      <c r="O17" s="34">
        <v>2.39</v>
      </c>
      <c r="P17" s="40"/>
      <c r="Q17" s="35">
        <v>1128</v>
      </c>
      <c r="R17" s="35">
        <v>13536</v>
      </c>
      <c r="S17" s="34">
        <v>2.35</v>
      </c>
      <c r="T17" s="18"/>
      <c r="U17" s="27">
        <v>23000</v>
      </c>
      <c r="V17" s="27">
        <v>276000</v>
      </c>
      <c r="X17" s="12"/>
    </row>
    <row r="18" spans="1:24" ht="17.45" customHeight="1" x14ac:dyDescent="0.25">
      <c r="A18" s="31">
        <v>6</v>
      </c>
      <c r="B18" s="76" t="s">
        <v>14</v>
      </c>
      <c r="C18" s="77"/>
      <c r="D18" s="77"/>
      <c r="E18" s="78"/>
      <c r="F18" s="76">
        <v>7901.53</v>
      </c>
      <c r="G18" s="78"/>
      <c r="H18" s="97">
        <f t="shared" si="0"/>
        <v>94818.36</v>
      </c>
      <c r="I18" s="98"/>
      <c r="J18" s="34">
        <f>F18/F7</f>
        <v>1.0699996343747333</v>
      </c>
      <c r="K18" s="26"/>
      <c r="L18" s="26"/>
      <c r="M18" s="60">
        <v>1910.76</v>
      </c>
      <c r="N18" s="35">
        <f t="shared" si="1"/>
        <v>22929.119999999999</v>
      </c>
      <c r="O18" s="39">
        <f>M18/F9</f>
        <v>1.0799952521718488</v>
      </c>
      <c r="P18" s="40"/>
      <c r="Q18" s="35">
        <v>1008</v>
      </c>
      <c r="R18" s="35">
        <f t="shared" si="2"/>
        <v>12096</v>
      </c>
      <c r="S18" s="39">
        <f>Q18/F10</f>
        <v>2.1</v>
      </c>
      <c r="T18" s="18"/>
      <c r="U18" s="23">
        <v>11000</v>
      </c>
      <c r="V18" s="24">
        <f t="shared" si="3"/>
        <v>132000</v>
      </c>
      <c r="X18" s="12"/>
    </row>
    <row r="19" spans="1:24" ht="17.45" customHeight="1" x14ac:dyDescent="0.25">
      <c r="A19" s="31">
        <v>7</v>
      </c>
      <c r="B19" s="76" t="s">
        <v>15</v>
      </c>
      <c r="C19" s="77"/>
      <c r="D19" s="77"/>
      <c r="E19" s="78"/>
      <c r="F19" s="76">
        <v>13809.22</v>
      </c>
      <c r="G19" s="78"/>
      <c r="H19" s="97">
        <f t="shared" si="0"/>
        <v>165710.63999999998</v>
      </c>
      <c r="I19" s="98"/>
      <c r="J19" s="34">
        <f>F19/F7</f>
        <v>1.8699999052082643</v>
      </c>
      <c r="K19" s="26"/>
      <c r="L19" s="26"/>
      <c r="M19" s="60">
        <v>3308.46</v>
      </c>
      <c r="N19" s="35">
        <f t="shared" si="1"/>
        <v>39701.520000000004</v>
      </c>
      <c r="O19" s="39">
        <f>M19/F9</f>
        <v>1.8699999434782364</v>
      </c>
      <c r="P19" s="40"/>
      <c r="Q19" s="35">
        <v>1387.2</v>
      </c>
      <c r="R19" s="35">
        <f t="shared" si="2"/>
        <v>16646.400000000001</v>
      </c>
      <c r="S19" s="39">
        <f>Q19/F10</f>
        <v>2.89</v>
      </c>
      <c r="T19" s="18"/>
      <c r="U19" s="27">
        <v>18500</v>
      </c>
      <c r="V19" s="27">
        <f t="shared" si="3"/>
        <v>222000</v>
      </c>
      <c r="X19" s="12"/>
    </row>
    <row r="20" spans="1:24" ht="17.45" customHeight="1" x14ac:dyDescent="0.25">
      <c r="A20" s="31">
        <v>8</v>
      </c>
      <c r="B20" s="76" t="s">
        <v>16</v>
      </c>
      <c r="C20" s="77"/>
      <c r="D20" s="77"/>
      <c r="E20" s="78"/>
      <c r="F20" s="76">
        <v>2067.69</v>
      </c>
      <c r="G20" s="78"/>
      <c r="H20" s="97">
        <f t="shared" si="0"/>
        <v>24812.28</v>
      </c>
      <c r="I20" s="98"/>
      <c r="J20" s="34">
        <f>F20/F7</f>
        <v>0.27999989166658767</v>
      </c>
      <c r="K20" s="26"/>
      <c r="L20" s="26"/>
      <c r="M20" s="60">
        <v>495.38</v>
      </c>
      <c r="N20" s="35">
        <f t="shared" si="1"/>
        <v>5944.5599999999995</v>
      </c>
      <c r="O20" s="39">
        <f>M20/F9</f>
        <v>0.27999751304239695</v>
      </c>
      <c r="P20" s="40"/>
      <c r="Q20" s="35">
        <v>1017.6</v>
      </c>
      <c r="R20" s="35">
        <f t="shared" si="2"/>
        <v>12211.2</v>
      </c>
      <c r="S20" s="39">
        <f>Q20/F10</f>
        <v>2.12</v>
      </c>
      <c r="T20" s="18"/>
      <c r="U20" s="27">
        <v>3600</v>
      </c>
      <c r="V20" s="27">
        <f t="shared" si="3"/>
        <v>43200</v>
      </c>
      <c r="X20" s="12"/>
    </row>
    <row r="21" spans="1:24" ht="48" customHeight="1" x14ac:dyDescent="0.25">
      <c r="A21" s="31">
        <v>9</v>
      </c>
      <c r="B21" s="67" t="s">
        <v>45</v>
      </c>
      <c r="C21" s="68"/>
      <c r="D21" s="68"/>
      <c r="E21" s="69"/>
      <c r="F21" s="76">
        <v>162461.42000000001</v>
      </c>
      <c r="G21" s="78"/>
      <c r="H21" s="97">
        <f t="shared" si="0"/>
        <v>1949537.04</v>
      </c>
      <c r="I21" s="98"/>
      <c r="J21" s="34">
        <f>F21/F7</f>
        <v>22.000000000000004</v>
      </c>
      <c r="K21" s="26"/>
      <c r="L21" s="26"/>
      <c r="M21" s="60">
        <v>39807.675000000003</v>
      </c>
      <c r="N21" s="35">
        <f t="shared" si="1"/>
        <v>477692.10000000003</v>
      </c>
      <c r="O21" s="39">
        <f>M21/F9</f>
        <v>22.5</v>
      </c>
      <c r="P21" s="40"/>
      <c r="Q21" s="35">
        <v>11040</v>
      </c>
      <c r="R21" s="35">
        <f t="shared" si="2"/>
        <v>132480</v>
      </c>
      <c r="S21" s="39">
        <f>Q21/F10</f>
        <v>23</v>
      </c>
      <c r="T21" s="18"/>
      <c r="U21" s="27">
        <v>213506</v>
      </c>
      <c r="V21" s="27">
        <f t="shared" si="3"/>
        <v>2562072</v>
      </c>
      <c r="X21" s="12"/>
    </row>
    <row r="22" spans="1:24" ht="33" customHeight="1" x14ac:dyDescent="0.25">
      <c r="A22" s="31">
        <v>10</v>
      </c>
      <c r="B22" s="67" t="s">
        <v>17</v>
      </c>
      <c r="C22" s="68"/>
      <c r="D22" s="68"/>
      <c r="E22" s="69"/>
      <c r="F22" s="76">
        <v>18018</v>
      </c>
      <c r="G22" s="78"/>
      <c r="H22" s="97">
        <f t="shared" si="0"/>
        <v>216216</v>
      </c>
      <c r="I22" s="98"/>
      <c r="J22" s="34">
        <f>F22/F7</f>
        <v>2.4399392791223913</v>
      </c>
      <c r="K22" s="26"/>
      <c r="L22" s="26"/>
      <c r="M22" s="60">
        <v>4317</v>
      </c>
      <c r="N22" s="35">
        <f t="shared" si="1"/>
        <v>51804</v>
      </c>
      <c r="O22" s="39">
        <f>M22/F9</f>
        <v>2.4400445391497998</v>
      </c>
      <c r="P22" s="40"/>
      <c r="Q22" s="35">
        <v>1171.2</v>
      </c>
      <c r="R22" s="35">
        <f t="shared" si="2"/>
        <v>14054.400000000001</v>
      </c>
      <c r="S22" s="39">
        <f>Q22/F10</f>
        <v>2.44</v>
      </c>
      <c r="T22" s="18"/>
      <c r="U22" s="27">
        <v>23500</v>
      </c>
      <c r="V22" s="27">
        <f t="shared" si="3"/>
        <v>282000</v>
      </c>
      <c r="X22" s="12"/>
    </row>
    <row r="23" spans="1:24" ht="33" customHeight="1" x14ac:dyDescent="0.25">
      <c r="A23" s="31">
        <v>11</v>
      </c>
      <c r="B23" s="67" t="s">
        <v>41</v>
      </c>
      <c r="C23" s="68"/>
      <c r="D23" s="68"/>
      <c r="E23" s="69"/>
      <c r="F23" s="76">
        <v>1329.23</v>
      </c>
      <c r="G23" s="78"/>
      <c r="H23" s="97">
        <f>F23*12</f>
        <v>15950.76</v>
      </c>
      <c r="I23" s="98"/>
      <c r="J23" s="34">
        <f>F23/F7</f>
        <v>0.18000002708335308</v>
      </c>
      <c r="K23" s="26"/>
      <c r="L23" s="26"/>
      <c r="M23" s="60">
        <v>318.45999999999998</v>
      </c>
      <c r="N23" s="35">
        <f t="shared" si="1"/>
        <v>3821.5199999999995</v>
      </c>
      <c r="O23" s="39">
        <f>M23/F9</f>
        <v>0.17999920869530811</v>
      </c>
      <c r="P23" s="40"/>
      <c r="Q23" s="35">
        <v>86.4</v>
      </c>
      <c r="R23" s="35">
        <f t="shared" si="2"/>
        <v>1036.8000000000002</v>
      </c>
      <c r="S23" s="39">
        <f>Q23/F10</f>
        <v>0.18000000000000002</v>
      </c>
      <c r="T23" s="18"/>
      <c r="U23" s="27">
        <v>1734</v>
      </c>
      <c r="V23" s="27">
        <f t="shared" si="3"/>
        <v>20808</v>
      </c>
      <c r="X23" s="12"/>
    </row>
    <row r="24" spans="1:24" ht="21.95" customHeight="1" x14ac:dyDescent="0.25">
      <c r="A24" s="31">
        <v>12</v>
      </c>
      <c r="B24" s="67" t="s">
        <v>38</v>
      </c>
      <c r="C24" s="68"/>
      <c r="D24" s="68"/>
      <c r="E24" s="69"/>
      <c r="F24" s="76">
        <v>295.38</v>
      </c>
      <c r="G24" s="78"/>
      <c r="H24" s="97">
        <f>F24*12</f>
        <v>3544.56</v>
      </c>
      <c r="I24" s="98"/>
      <c r="J24" s="34">
        <v>0.04</v>
      </c>
      <c r="K24" s="26"/>
      <c r="L24" s="26"/>
      <c r="M24" s="60">
        <v>70.760000000000005</v>
      </c>
      <c r="N24" s="35">
        <f t="shared" si="1"/>
        <v>849.12000000000012</v>
      </c>
      <c r="O24" s="39">
        <f>M24/F9</f>
        <v>3.9994799997739132E-2</v>
      </c>
      <c r="P24" s="40"/>
      <c r="Q24" s="35">
        <v>480</v>
      </c>
      <c r="R24" s="35">
        <f t="shared" si="2"/>
        <v>5760</v>
      </c>
      <c r="S24" s="39">
        <v>1</v>
      </c>
      <c r="T24" s="18"/>
      <c r="U24" s="27">
        <v>846</v>
      </c>
      <c r="V24" s="27">
        <f t="shared" si="3"/>
        <v>10152</v>
      </c>
      <c r="X24" s="12"/>
    </row>
    <row r="25" spans="1:24" ht="24.95" customHeight="1" x14ac:dyDescent="0.25">
      <c r="A25" s="31">
        <v>13</v>
      </c>
      <c r="B25" s="67" t="s">
        <v>39</v>
      </c>
      <c r="C25" s="68"/>
      <c r="D25" s="68"/>
      <c r="E25" s="69"/>
      <c r="F25" s="76">
        <v>4799.99</v>
      </c>
      <c r="G25" s="78"/>
      <c r="H25" s="97">
        <v>57599.96</v>
      </c>
      <c r="I25" s="98"/>
      <c r="J25" s="34">
        <v>0.65</v>
      </c>
      <c r="K25" s="26"/>
      <c r="L25" s="26"/>
      <c r="M25" s="60">
        <v>1061.54</v>
      </c>
      <c r="N25" s="35">
        <f t="shared" si="1"/>
        <v>12738.48</v>
      </c>
      <c r="O25" s="39">
        <v>0.6</v>
      </c>
      <c r="P25" s="40"/>
      <c r="Q25" s="35">
        <v>480</v>
      </c>
      <c r="R25" s="35">
        <f t="shared" si="2"/>
        <v>5760</v>
      </c>
      <c r="S25" s="39">
        <v>1</v>
      </c>
      <c r="T25" s="18"/>
      <c r="U25" s="27">
        <v>6342</v>
      </c>
      <c r="V25" s="27">
        <f t="shared" si="3"/>
        <v>76104</v>
      </c>
      <c r="X25" s="12"/>
    </row>
    <row r="26" spans="1:24" ht="33.6" customHeight="1" x14ac:dyDescent="0.25">
      <c r="A26" s="31">
        <v>14</v>
      </c>
      <c r="B26" s="67" t="s">
        <v>18</v>
      </c>
      <c r="C26" s="68"/>
      <c r="D26" s="68"/>
      <c r="E26" s="69"/>
      <c r="F26" s="76">
        <v>14769.22</v>
      </c>
      <c r="G26" s="78"/>
      <c r="H26" s="97">
        <f>F26*12</f>
        <v>177230.63999999998</v>
      </c>
      <c r="I26" s="98"/>
      <c r="J26" s="34">
        <f>F26/F7</f>
        <v>2</v>
      </c>
      <c r="K26" s="26"/>
      <c r="L26" s="26"/>
      <c r="M26" s="60">
        <v>176.923</v>
      </c>
      <c r="N26" s="35">
        <f t="shared" si="1"/>
        <v>2123.076</v>
      </c>
      <c r="O26" s="39">
        <f>M26/F9</f>
        <v>0.1</v>
      </c>
      <c r="P26" s="40"/>
      <c r="Q26" s="35">
        <v>960</v>
      </c>
      <c r="R26" s="35">
        <f t="shared" si="2"/>
        <v>11520</v>
      </c>
      <c r="S26" s="39">
        <f>Q26/F10</f>
        <v>2</v>
      </c>
      <c r="T26" s="18"/>
      <c r="U26" s="27">
        <v>15900</v>
      </c>
      <c r="V26" s="27">
        <f t="shared" si="3"/>
        <v>190800</v>
      </c>
      <c r="X26" s="12"/>
    </row>
    <row r="27" spans="1:24" ht="30" customHeight="1" x14ac:dyDescent="0.25">
      <c r="A27" s="31">
        <v>15</v>
      </c>
      <c r="B27" s="67" t="s">
        <v>19</v>
      </c>
      <c r="C27" s="68"/>
      <c r="D27" s="68"/>
      <c r="E27" s="69"/>
      <c r="F27" s="76">
        <v>7385</v>
      </c>
      <c r="G27" s="78"/>
      <c r="H27" s="97">
        <f t="shared" si="0"/>
        <v>88620</v>
      </c>
      <c r="I27" s="98"/>
      <c r="J27" s="34">
        <v>1</v>
      </c>
      <c r="K27" s="26"/>
      <c r="L27" s="26"/>
      <c r="M27" s="60">
        <v>672.3</v>
      </c>
      <c r="N27" s="35">
        <f t="shared" si="1"/>
        <v>8067.5999999999995</v>
      </c>
      <c r="O27" s="39">
        <f>M27/F9</f>
        <v>0.37999581738948579</v>
      </c>
      <c r="P27" s="40"/>
      <c r="Q27" s="35">
        <v>3288</v>
      </c>
      <c r="R27" s="35">
        <f t="shared" si="2"/>
        <v>39456</v>
      </c>
      <c r="S27" s="39">
        <f>Q27/F10</f>
        <v>6.85</v>
      </c>
      <c r="T27" s="18"/>
      <c r="U27" s="27">
        <v>11345</v>
      </c>
      <c r="V27" s="27">
        <f t="shared" si="3"/>
        <v>136140</v>
      </c>
      <c r="X27" s="12"/>
    </row>
    <row r="28" spans="1:24" ht="24" customHeight="1" x14ac:dyDescent="0.25">
      <c r="A28" s="31">
        <v>16</v>
      </c>
      <c r="B28" s="67" t="s">
        <v>40</v>
      </c>
      <c r="C28" s="68"/>
      <c r="D28" s="68"/>
      <c r="E28" s="69"/>
      <c r="F28" s="76">
        <v>8123.07</v>
      </c>
      <c r="G28" s="78"/>
      <c r="H28" s="97">
        <f t="shared" si="0"/>
        <v>97476.84</v>
      </c>
      <c r="I28" s="98"/>
      <c r="J28" s="34">
        <f>F28/F7</f>
        <v>1.0999998645832345</v>
      </c>
      <c r="K28" s="26"/>
      <c r="L28" s="26"/>
      <c r="M28" s="60">
        <v>477.69</v>
      </c>
      <c r="N28" s="35">
        <f t="shared" si="1"/>
        <v>5732.28</v>
      </c>
      <c r="O28" s="39">
        <f>M28/F9</f>
        <v>0.26999881304296219</v>
      </c>
      <c r="P28" s="40"/>
      <c r="Q28" s="35">
        <v>2390.4</v>
      </c>
      <c r="R28" s="35">
        <f t="shared" si="2"/>
        <v>28684.800000000003</v>
      </c>
      <c r="S28" s="39">
        <f>Q28/F10</f>
        <v>4.9800000000000004</v>
      </c>
      <c r="T28" s="18"/>
      <c r="U28" s="27">
        <v>10991</v>
      </c>
      <c r="V28" s="27">
        <f t="shared" si="3"/>
        <v>131892</v>
      </c>
      <c r="X28" s="12"/>
    </row>
    <row r="29" spans="1:24" ht="32.450000000000003" customHeight="1" x14ac:dyDescent="0.25">
      <c r="A29" s="31">
        <v>17</v>
      </c>
      <c r="B29" s="67" t="s">
        <v>20</v>
      </c>
      <c r="C29" s="68"/>
      <c r="D29" s="68"/>
      <c r="E29" s="69"/>
      <c r="F29" s="76">
        <v>6055.38</v>
      </c>
      <c r="G29" s="78"/>
      <c r="H29" s="97">
        <f t="shared" si="0"/>
        <v>72664.56</v>
      </c>
      <c r="I29" s="98"/>
      <c r="J29" s="34">
        <f>F29/F7</f>
        <v>0.81999997291664695</v>
      </c>
      <c r="K29" s="26"/>
      <c r="L29" s="26"/>
      <c r="M29" s="60">
        <v>690</v>
      </c>
      <c r="N29" s="35">
        <f t="shared" si="1"/>
        <v>8280</v>
      </c>
      <c r="O29" s="39">
        <f>M29/F9</f>
        <v>0.3900001695652911</v>
      </c>
      <c r="P29" s="40"/>
      <c r="Q29" s="35">
        <v>1190</v>
      </c>
      <c r="R29" s="35">
        <f t="shared" si="2"/>
        <v>14280</v>
      </c>
      <c r="S29" s="39">
        <f>Q29/F10</f>
        <v>2.4791666666666665</v>
      </c>
      <c r="T29" s="18"/>
      <c r="U29" s="27">
        <v>7936</v>
      </c>
      <c r="V29" s="27">
        <f t="shared" si="3"/>
        <v>95232</v>
      </c>
      <c r="X29" s="12"/>
    </row>
    <row r="30" spans="1:24" ht="22.35" customHeight="1" x14ac:dyDescent="0.25">
      <c r="A30" s="31">
        <v>18</v>
      </c>
      <c r="B30" s="67" t="s">
        <v>5</v>
      </c>
      <c r="C30" s="68"/>
      <c r="D30" s="68"/>
      <c r="E30" s="69"/>
      <c r="F30" s="97">
        <v>11224.61</v>
      </c>
      <c r="G30" s="98"/>
      <c r="H30" s="97">
        <v>134700</v>
      </c>
      <c r="I30" s="98"/>
      <c r="J30" s="34">
        <v>1.52</v>
      </c>
      <c r="K30" s="26"/>
      <c r="L30" s="26"/>
      <c r="M30" s="60">
        <v>1150</v>
      </c>
      <c r="N30" s="35">
        <f t="shared" si="1"/>
        <v>13800</v>
      </c>
      <c r="O30" s="39">
        <v>0.65</v>
      </c>
      <c r="P30" s="40"/>
      <c r="Q30" s="35">
        <v>768</v>
      </c>
      <c r="R30" s="35">
        <f t="shared" si="2"/>
        <v>9216</v>
      </c>
      <c r="S30" s="39">
        <v>1.6</v>
      </c>
      <c r="T30" s="18"/>
      <c r="U30" s="27">
        <v>13091</v>
      </c>
      <c r="V30" s="27">
        <v>157092</v>
      </c>
      <c r="X30" s="12"/>
    </row>
    <row r="31" spans="1:24" ht="15.75" x14ac:dyDescent="0.25">
      <c r="A31" s="101"/>
      <c r="B31" s="81" t="s">
        <v>6</v>
      </c>
      <c r="C31" s="82"/>
      <c r="D31" s="82"/>
      <c r="E31" s="83"/>
      <c r="F31" s="87">
        <f>SUM(F13:G30)</f>
        <v>286892.03000000003</v>
      </c>
      <c r="G31" s="88"/>
      <c r="H31" s="87">
        <f>SUM(H13:I30)</f>
        <v>3442709.13</v>
      </c>
      <c r="I31" s="88"/>
      <c r="J31" s="91">
        <f>SUM(J13:J30)</f>
        <v>38.849939224955691</v>
      </c>
      <c r="K31" s="44"/>
      <c r="L31" s="44"/>
      <c r="M31" s="93">
        <f>SUM(M13:M30)</f>
        <v>61339.238000000012</v>
      </c>
      <c r="N31" s="93">
        <f>SUM(N13:N30)</f>
        <v>736070.88600000006</v>
      </c>
      <c r="O31" s="95">
        <f>SUM(O13:O30)</f>
        <v>34.670019669573762</v>
      </c>
      <c r="P31" s="45"/>
      <c r="Q31" s="93">
        <f>SUM(Q13:Q30)</f>
        <v>27110.000000000004</v>
      </c>
      <c r="R31" s="93">
        <f>SUM(R13:R30)</f>
        <v>325319.99999999994</v>
      </c>
      <c r="S31" s="95">
        <f>SUM(S13:S30)</f>
        <v>56.479166666666671</v>
      </c>
      <c r="T31" s="16"/>
      <c r="U31" s="79">
        <f>SUM(U13:U30)</f>
        <v>375638</v>
      </c>
      <c r="V31" s="79">
        <f>SUM(V13:V30)</f>
        <v>4507656</v>
      </c>
    </row>
    <row r="32" spans="1:24" ht="15.75" x14ac:dyDescent="0.25">
      <c r="A32" s="102"/>
      <c r="B32" s="84"/>
      <c r="C32" s="85"/>
      <c r="D32" s="85"/>
      <c r="E32" s="86"/>
      <c r="F32" s="89"/>
      <c r="G32" s="90"/>
      <c r="H32" s="89"/>
      <c r="I32" s="90"/>
      <c r="J32" s="92"/>
      <c r="K32" s="44"/>
      <c r="L32" s="44"/>
      <c r="M32" s="94"/>
      <c r="N32" s="94"/>
      <c r="O32" s="96"/>
      <c r="P32" s="46"/>
      <c r="Q32" s="94"/>
      <c r="R32" s="94"/>
      <c r="S32" s="96"/>
      <c r="T32" s="16"/>
      <c r="U32" s="80"/>
      <c r="V32" s="80"/>
      <c r="W32" s="10"/>
    </row>
    <row r="33" spans="1:22" ht="15.75" x14ac:dyDescent="0.25">
      <c r="B33" s="18" t="s">
        <v>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9"/>
      <c r="V33" s="25"/>
    </row>
    <row r="34" spans="1:22" ht="30" customHeight="1" x14ac:dyDescent="0.25">
      <c r="A34" s="31">
        <v>19</v>
      </c>
      <c r="B34" s="73" t="s">
        <v>26</v>
      </c>
      <c r="C34" s="74"/>
      <c r="D34" s="74"/>
      <c r="E34" s="75"/>
      <c r="F34" s="97">
        <f>J34*F7</f>
        <v>0</v>
      </c>
      <c r="G34" s="98"/>
      <c r="H34" s="103">
        <f>F34*12</f>
        <v>0</v>
      </c>
      <c r="I34" s="104"/>
      <c r="J34" s="56">
        <v>0</v>
      </c>
      <c r="K34" s="18"/>
      <c r="L34" s="18"/>
      <c r="M34" s="57">
        <f>O34*1497.7</f>
        <v>0</v>
      </c>
      <c r="N34" s="58">
        <f>M34*12</f>
        <v>0</v>
      </c>
      <c r="O34" s="56">
        <v>0</v>
      </c>
      <c r="P34" s="18"/>
      <c r="Q34" s="41">
        <f>S34*F10</f>
        <v>0</v>
      </c>
      <c r="R34" s="47">
        <f>Q34*12</f>
        <v>0</v>
      </c>
      <c r="S34" s="28">
        <v>0</v>
      </c>
      <c r="T34" s="18"/>
      <c r="U34" s="47">
        <f>F34+M34+Q34</f>
        <v>0</v>
      </c>
      <c r="V34" s="47">
        <f>H34+N34+R34</f>
        <v>0</v>
      </c>
    </row>
    <row r="35" spans="1:22" ht="30" customHeight="1" x14ac:dyDescent="0.25">
      <c r="A35" s="31">
        <v>20</v>
      </c>
      <c r="B35" s="73" t="s">
        <v>34</v>
      </c>
      <c r="C35" s="74"/>
      <c r="D35" s="74"/>
      <c r="E35" s="75"/>
      <c r="F35" s="97"/>
      <c r="G35" s="98"/>
      <c r="H35" s="103"/>
      <c r="I35" s="104"/>
      <c r="J35" s="56"/>
      <c r="K35" s="18"/>
      <c r="L35" s="18"/>
      <c r="M35" s="57">
        <v>0</v>
      </c>
      <c r="N35" s="58">
        <f>M35*12</f>
        <v>0</v>
      </c>
      <c r="O35" s="56">
        <v>0</v>
      </c>
      <c r="P35" s="18"/>
      <c r="Q35" s="20"/>
      <c r="R35" s="20"/>
      <c r="S35" s="28"/>
      <c r="T35" s="18"/>
      <c r="U35" s="47">
        <f>M35</f>
        <v>0</v>
      </c>
      <c r="V35" s="47">
        <f>N35</f>
        <v>0</v>
      </c>
    </row>
    <row r="36" spans="1:22" ht="15.75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6"/>
      <c r="T36" s="18"/>
      <c r="U36" s="25"/>
      <c r="V36" s="25"/>
    </row>
    <row r="37" spans="1:22" ht="15.75" customHeight="1" x14ac:dyDescent="0.25">
      <c r="A37" s="31">
        <v>21</v>
      </c>
      <c r="B37" s="70" t="s">
        <v>33</v>
      </c>
      <c r="C37" s="71"/>
      <c r="D37" s="71"/>
      <c r="E37" s="72"/>
      <c r="F37" s="97"/>
      <c r="G37" s="98"/>
      <c r="H37" s="103"/>
      <c r="I37" s="104"/>
      <c r="J37" s="48">
        <f>J31+J34</f>
        <v>38.849939224955691</v>
      </c>
      <c r="K37" s="17"/>
      <c r="L37" s="17"/>
      <c r="M37" s="52" t="s">
        <v>29</v>
      </c>
      <c r="N37" s="19"/>
      <c r="O37" s="51">
        <f>O31+O34</f>
        <v>34.670019669573762</v>
      </c>
      <c r="P37" s="17"/>
      <c r="Q37" s="19"/>
      <c r="R37" s="19"/>
      <c r="S37" s="51">
        <f>S31+S34</f>
        <v>56.479166666666671</v>
      </c>
      <c r="T37" s="17"/>
      <c r="U37" s="49"/>
      <c r="V37" s="50"/>
    </row>
    <row r="38" spans="1:22" ht="15.75" x14ac:dyDescent="0.25">
      <c r="M38" s="52" t="s">
        <v>28</v>
      </c>
      <c r="N38" s="30"/>
      <c r="O38" s="51">
        <v>34.67</v>
      </c>
    </row>
    <row r="40" spans="1:22" s="17" customFormat="1" ht="17.100000000000001" customHeight="1" x14ac:dyDescent="0.25">
      <c r="A40" s="49">
        <v>22</v>
      </c>
      <c r="B40" s="70" t="s">
        <v>30</v>
      </c>
      <c r="C40" s="71"/>
      <c r="D40" s="71"/>
      <c r="E40" s="72"/>
      <c r="F40" s="105">
        <f>F31+F34</f>
        <v>286892.03000000003</v>
      </c>
      <c r="G40" s="106"/>
      <c r="H40" s="107">
        <f>H31+H34</f>
        <v>3442709.13</v>
      </c>
      <c r="I40" s="108"/>
      <c r="J40" s="48"/>
      <c r="M40" s="59">
        <f>M31+M34+M35</f>
        <v>61339.238000000012</v>
      </c>
      <c r="N40" s="59">
        <f>N31+N34+N35</f>
        <v>736070.88600000006</v>
      </c>
      <c r="O40" s="51"/>
      <c r="P40" s="44"/>
      <c r="Q40" s="50">
        <f>Q31+Q34</f>
        <v>27110.000000000004</v>
      </c>
      <c r="R40" s="50">
        <f>R31+R34</f>
        <v>325319.99999999994</v>
      </c>
      <c r="S40" s="51"/>
      <c r="T40" s="44"/>
      <c r="U40" s="50">
        <f>U31+U34+U35</f>
        <v>375638</v>
      </c>
      <c r="V40" s="50">
        <f>V31+V34+V35</f>
        <v>4507656</v>
      </c>
    </row>
    <row r="44" spans="1:22" s="54" customFormat="1" ht="20.25" x14ac:dyDescent="0.3">
      <c r="A44" s="53"/>
      <c r="B44" s="54" t="s">
        <v>31</v>
      </c>
      <c r="U44" s="53"/>
      <c r="V44" s="53"/>
    </row>
    <row r="46" spans="1:22" ht="15.75" x14ac:dyDescent="0.25">
      <c r="J46" s="3"/>
      <c r="O46" s="43"/>
    </row>
  </sheetData>
  <mergeCells count="86">
    <mergeCell ref="F37:G37"/>
    <mergeCell ref="H37:I37"/>
    <mergeCell ref="B40:E40"/>
    <mergeCell ref="F40:G40"/>
    <mergeCell ref="H40:I40"/>
    <mergeCell ref="F34:G34"/>
    <mergeCell ref="H34:I34"/>
    <mergeCell ref="B35:E35"/>
    <mergeCell ref="F35:G35"/>
    <mergeCell ref="H35:I35"/>
    <mergeCell ref="F27:G27"/>
    <mergeCell ref="H27:I27"/>
    <mergeCell ref="F26:G26"/>
    <mergeCell ref="F23:G23"/>
    <mergeCell ref="F22:G22"/>
    <mergeCell ref="F24:G24"/>
    <mergeCell ref="F25:G25"/>
    <mergeCell ref="H28:I28"/>
    <mergeCell ref="H29:I29"/>
    <mergeCell ref="A31:A32"/>
    <mergeCell ref="H30:I30"/>
    <mergeCell ref="F30:G30"/>
    <mergeCell ref="F29:G29"/>
    <mergeCell ref="F28:G28"/>
    <mergeCell ref="F31:G32"/>
    <mergeCell ref="F13:G13"/>
    <mergeCell ref="F14:G14"/>
    <mergeCell ref="H13:I13"/>
    <mergeCell ref="H14:I14"/>
    <mergeCell ref="F18:G18"/>
    <mergeCell ref="F17:G17"/>
    <mergeCell ref="H17:I17"/>
    <mergeCell ref="F15:G15"/>
    <mergeCell ref="H15:I15"/>
    <mergeCell ref="F16:G16"/>
    <mergeCell ref="H16:I16"/>
    <mergeCell ref="F19:G19"/>
    <mergeCell ref="F20:G20"/>
    <mergeCell ref="H18:I18"/>
    <mergeCell ref="H19:I19"/>
    <mergeCell ref="H20:I20"/>
    <mergeCell ref="F21:G21"/>
    <mergeCell ref="H21:I21"/>
    <mergeCell ref="H22:I22"/>
    <mergeCell ref="H23:I23"/>
    <mergeCell ref="H26:I26"/>
    <mergeCell ref="H24:I24"/>
    <mergeCell ref="H25:I25"/>
    <mergeCell ref="V31:V32"/>
    <mergeCell ref="U31:U32"/>
    <mergeCell ref="B31:E32"/>
    <mergeCell ref="H31:I32"/>
    <mergeCell ref="J31:J32"/>
    <mergeCell ref="M31:M32"/>
    <mergeCell ref="N31:N32"/>
    <mergeCell ref="O31:O32"/>
    <mergeCell ref="Q31:Q32"/>
    <mergeCell ref="R31:R32"/>
    <mergeCell ref="S31:S32"/>
    <mergeCell ref="B18:E18"/>
    <mergeCell ref="B20:E20"/>
    <mergeCell ref="B21:E21"/>
    <mergeCell ref="B13:E13"/>
    <mergeCell ref="B14:E14"/>
    <mergeCell ref="B19:E19"/>
    <mergeCell ref="B17:E17"/>
    <mergeCell ref="B15:E15"/>
    <mergeCell ref="B16:E16"/>
    <mergeCell ref="B22:E22"/>
    <mergeCell ref="B23:E23"/>
    <mergeCell ref="B26:E26"/>
    <mergeCell ref="B37:E37"/>
    <mergeCell ref="B27:E27"/>
    <mergeCell ref="B28:E28"/>
    <mergeCell ref="B29:E29"/>
    <mergeCell ref="B30:E30"/>
    <mergeCell ref="B34:E34"/>
    <mergeCell ref="B24:E24"/>
    <mergeCell ref="B25:E25"/>
    <mergeCell ref="F12:G12"/>
    <mergeCell ref="H12:I12"/>
    <mergeCell ref="B7:E7"/>
    <mergeCell ref="B9:E9"/>
    <mergeCell ref="B6:E6"/>
    <mergeCell ref="B10:E10"/>
    <mergeCell ref="B12:E12"/>
  </mergeCells>
  <pageMargins left="0.70866141732283472" right="0.70866141732283472" top="0" bottom="0" header="0" footer="0"/>
  <pageSetup paperSize="9" scale="6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revision>2</cp:revision>
  <cp:lastPrinted>2017-03-19T14:52:41Z</cp:lastPrinted>
  <dcterms:created xsi:type="dcterms:W3CDTF">2015-09-01T20:04:31Z</dcterms:created>
  <dcterms:modified xsi:type="dcterms:W3CDTF">2021-07-26T08:54:03Z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