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221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'Лист2'!$A$1:$L$61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<sst xmlns="http://schemas.openxmlformats.org/spreadsheetml/2006/main" count="503" uniqueCount="334">
  <si>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</si>
  <si>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</si>
  <si>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</si>
  <si>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</si>
  <si>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</si>
  <si>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</si>
  <si>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</si>
  <si>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</si>
  <si>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</si>
  <si>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</si>
  <si>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</si>
  <si>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</si>
  <si>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</si>
  <si>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</si>
  <si>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</si>
  <si>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</si>
  <si>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</si>
  <si>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</si>
  <si>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</si>
  <si>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</si>
  <si>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</si>
  <si>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</si>
  <si>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</si>
  <si>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</si>
  <si>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</si>
  <si>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</si>
  <si>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</si>
  <si>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</si>
  <si>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</si>
  <si>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</si>
  <si>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</si>
  <si>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</si>
  <si>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</si>
  <si>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</si>
  <si>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</si>
  <si>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</si>
  <si>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</si>
  <si>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</si>
  <si>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</si>
  <si>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</si>
  <si>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</si>
  <si>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</si>
  <si>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</si>
  <si>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</si>
  <si>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</si>
  <si>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</si>
  <si>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</si>
  <si>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</si>
  <si>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</si>
  <si>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</si>
  <si>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</si>
  <si>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</si>
  <si>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</si>
  <si>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</si>
  <si>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</si>
  <si>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</si>
  <si>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</si>
  <si>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</si>
  <si>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</si>
  <si>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</si>
  <si>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</si>
  <si>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</si>
  <si>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</si>
  <si>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</si>
  <si>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</si>
  <si>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</si>
  <si>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</si>
  <si>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</si>
  <si>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</si>
  <si>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</si>
  <si>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</si>
  <si>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</si>
  <si>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</si>
  <si>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</si>
  <si>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</si>
  <si>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</si>
  <si>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</si>
  <si>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</si>
  <si>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</si>
  <si>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</si>
  <si>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</si>
  <si>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</si>
  <si>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</si>
  <si>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</si>
  <si>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</si>
  <si>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</si>
  <si>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</si>
  <si>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</si>
  <si>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</si>
  <si>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</si>
  <si>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</si>
  <si>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</si>
  <si>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</si>
  <si>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</si>
  <si>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</si>
  <si>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</si>
  <si>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</si>
  <si>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</si>
  <si>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</si>
  <si>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</si>
  <si>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</si>
  <si>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</si>
  <si>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</si>
  <si>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</si>
  <si>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</si>
  <si>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</si>
  <si>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</si>
  <si>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</si>
  <si>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</si>
  <si>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</si>
  <si>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</si>
  <si>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</si>
  <si>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</si>
  <si>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</si>
  <si>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</si>
  <si>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</si>
  <si>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</si>
  <si>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</si>
  <si>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</si>
  <si>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</si>
  <si>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</si>
  <si>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</si>
  <si>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</si>
  <si>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</si>
  <si>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</si>
  <si>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</si>
  <si>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</si>
  <si>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</si>
  <si>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</si>
  <si>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</si>
  <si>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</si>
  <si>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</si>
  <si>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</si>
  <si>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</si>
  <si>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</si>
  <si>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</si>
  <si>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</si>
  <si>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</si>
  <si>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</si>
  <si>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</si>
  <si>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</si>
  <si>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</si>
  <si>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</si>
  <si>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</si>
  <si>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</si>
  <si>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</si>
  <si>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</si>
  <si>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</si>
  <si>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</si>
  <si>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</si>
  <si>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</si>
  <si>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</si>
  <si>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</si>
  <si>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</si>
  <si>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</si>
  <si>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</si>
  <si>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</si>
  <si>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</si>
  <si>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</si>
  <si>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</si>
  <si>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</si>
  <si>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</si>
  <si>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</si>
  <si>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</si>
  <si>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</si>
  <si>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</si>
  <si>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</si>
  <si>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</si>
  <si>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</si>
  <si>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</si>
  <si>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</si>
  <si>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</si>
  <si>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</si>
  <si>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</si>
  <si>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</si>
  <si>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</si>
  <si>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</si>
  <si>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</si>
  <si>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</si>
  <si>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</si>
  <si>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</si>
  <si>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</si>
  <si>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</si>
  <si>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</si>
  <si>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</si>
  <si>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</si>
  <si>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</si>
  <si>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</si>
  <si>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</si>
  <si>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</si>
  <si>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</si>
  <si>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</si>
  <si>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</si>
  <si>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</si>
  <si>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</si>
  <si>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</si>
  <si>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</si>
  <si>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</si>
  <si>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</si>
  <si>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</si>
  <si>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</si>
  <si>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</si>
  <si>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</si>
  <si>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</si>
  <si>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</si>
  <si>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</si>
  <si>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</si>
  <si>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</si>
  <si>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</si>
  <si>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</si>
  <si>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</si>
  <si>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</si>
  <si>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</si>
  <si>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</si>
  <si>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</si>
  <si>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</si>
  <si>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</si>
  <si>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</si>
  <si>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</si>
  <si>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</si>
  <si>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</si>
  <si>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</si>
  <si>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</si>
  <si>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</si>
  <si>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</si>
  <si>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ФАМИЛИЯ ИМЯ ОТЧЕСТВО СОБСТВЕННИКА</t>
  </si>
  <si>
    <t>00289</t>
  </si>
  <si>
    <t xml:space="preserve">ИТОГО ПО КВАРТИРАМ                          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</si>
  <si>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</si>
  <si>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</si>
  <si>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</si>
  <si>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</si>
  <si>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</si>
  <si>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</si>
  <si>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 xml:space="preserve">ВСЕГО ЗА ПОДВАЛЫ  </t>
  </si>
  <si>
    <t xml:space="preserve">ВСЕГО ПО СЧЕТЧИКУ  </t>
  </si>
  <si>
    <t xml:space="preserve">ОБЩЕДОМОВЫЕ ПОКАЗАНИЯ  </t>
  </si>
  <si>
    <t>КОЭФФИЦИЕНТ</t>
  </si>
  <si>
    <t>00385</t>
  </si>
  <si>
    <t>ВСЕГО К ОПЛАТЕ</t>
  </si>
  <si>
    <t>Тариф за свет</t>
  </si>
  <si>
    <t>Инд. пок. сар.</t>
  </si>
  <si>
    <t>Лиц. счет</t>
  </si>
  <si>
    <t>Нач. показ. индив</t>
  </si>
  <si>
    <t>Конеч. показ. индив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</si>
  <si>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</si>
  <si>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</si>
  <si>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</si>
  <si>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</si>
  <si>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</si>
  <si>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</si>
  <si>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</si>
  <si>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</si>
  <si>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</si>
  <si>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</si>
  <si>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</si>
  <si>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</si>
  <si>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</si>
  <si>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</si>
  <si>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</si>
  <si>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</si>
  <si>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</si>
  <si>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</si>
  <si>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</si>
  <si>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</si>
  <si>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</si>
  <si>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</si>
  <si>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</si>
  <si>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</si>
  <si>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</si>
  <si>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</si>
  <si>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</si>
  <si>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</si>
  <si>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</si>
  <si>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 xml:space="preserve">Т1  </t>
  </si>
  <si>
    <t xml:space="preserve">Т0      </t>
  </si>
  <si>
    <t>Тищенко Артем Григорьевич</t>
  </si>
  <si>
    <t>Комова Марина Евгеньевна</t>
  </si>
  <si>
    <t>Чернявская Мария Прокофьевна</t>
  </si>
  <si>
    <t>Золотарева Елена Валерьевна</t>
  </si>
  <si>
    <t>Швидченко Татьяна  Васильевна</t>
  </si>
  <si>
    <t xml:space="preserve">Шиян Алла  Ильинична    </t>
  </si>
  <si>
    <t>Чиж Ирина Владимировна</t>
  </si>
  <si>
    <t>Олефиренко Евгений Алексеевич</t>
  </si>
  <si>
    <r>
      <t xml:space="preserve">кВт </t>
    </r>
    <r>
      <rPr>
        <b/>
        <sz val="9"/>
        <color indexed="8"/>
        <rFont val="Arial"/>
        <family val="2"/>
      </rPr>
      <t xml:space="preserve"> </t>
    </r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</si>
  <si>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</si>
  <si>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</si>
  <si>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</si>
  <si>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</si>
  <si>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</si>
  <si>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</si>
  <si>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</si>
  <si>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</si>
  <si>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</si>
  <si>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</si>
  <si>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</si>
  <si>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</si>
  <si>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</si>
  <si>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</si>
  <si>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</si>
  <si>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Бреус Светлан Николаевна</t>
  </si>
  <si>
    <t>Бреус Светлана Николаевна</t>
  </si>
  <si>
    <t>Радуль  Елена Леонидовна</t>
  </si>
  <si>
    <t>Самуленков Дмитрий Сергеевич</t>
  </si>
  <si>
    <t xml:space="preserve">Доильников   Павел  Григорьевич </t>
  </si>
  <si>
    <t xml:space="preserve">Сахно ВладимирСергеевич </t>
  </si>
  <si>
    <t>Жил. площ.</t>
  </si>
  <si>
    <t>Наумец Светлана Юрьевна</t>
  </si>
  <si>
    <t>Сум опл. Сара</t>
  </si>
  <si>
    <t>Маляр Сергей Сергеевич</t>
  </si>
  <si>
    <t>Петренко Владимир Николаевич</t>
  </si>
  <si>
    <t>Ляшко Иван Сергеевич</t>
  </si>
  <si>
    <t>Сайко Иван Иванович</t>
  </si>
  <si>
    <t>T2</t>
  </si>
  <si>
    <t>Лунев Сергей Федорович</t>
  </si>
  <si>
    <t>ОД. Показ.  коэф.</t>
  </si>
  <si>
    <t>Карпунина Юлия Николаевна</t>
  </si>
  <si>
    <t>Тищенко Анна Григорьевна</t>
  </si>
  <si>
    <t xml:space="preserve">Инд. Кол   кВт </t>
  </si>
  <si>
    <t>Сумма оплаты СОИ</t>
  </si>
  <si>
    <t>Коэф.СОИ</t>
  </si>
  <si>
    <t>Лебедев иван Владимирович</t>
  </si>
  <si>
    <t>Пономарева Нина Васильевна</t>
  </si>
  <si>
    <t>Поняков Александр Анатольевич</t>
  </si>
  <si>
    <t>Коринец Светлана Анатольевна</t>
  </si>
  <si>
    <t>Карпенко Геннадий Андреевич</t>
  </si>
  <si>
    <t>14507</t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</si>
  <si>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Электропоказания счетчиков жильцов ТСЖ "ДОМ 28" за  ДЕКАБРЬ  2020  года</t>
    </r>
  </si>
  <si>
    <t xml:space="preserve">ПОКАЗАНИЯ  НА 25.12.2020 г.                      </t>
  </si>
  <si>
    <t>11710</t>
  </si>
  <si>
    <t>3943</t>
  </si>
  <si>
    <t>15253 - 15117  = 136 кВт*60 = 8160 + 50 = 8210 кВт</t>
  </si>
  <si>
    <t>14551</t>
  </si>
  <si>
    <t>8210 - 7711  = 499 * 3,52 = 1756,48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</si>
</sst>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49" fontId="61" fillId="0" borderId="0" xfId="0" applyNumberFormat="1" applyFont="1" applyAlignment="1">
      <alignment/>
    </xf>
    <xf numFmtId="0" fontId="61" fillId="0" borderId="0" xfId="0" applyFont="1" applyBorder="1" applyAlignment="1">
      <alignment horizontal="left" vertical="top"/>
    </xf>
    <xf numFmtId="49" fontId="61" fillId="0" borderId="17" xfId="0" applyNumberFormat="1" applyFont="1" applyBorder="1" applyAlignment="1">
      <alignment/>
    </xf>
    <xf numFmtId="0" fontId="61" fillId="0" borderId="0" xfId="0" applyNumberFormat="1" applyFont="1" applyAlignment="1">
      <alignment horizontal="center" vertical="center"/>
    </xf>
    <xf numFmtId="0" fontId="62" fillId="0" borderId="18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20" xfId="0" applyFont="1" applyBorder="1" applyAlignment="1">
      <alignment/>
    </xf>
    <xf numFmtId="0" fontId="62" fillId="0" borderId="18" xfId="0" applyFont="1" applyBorder="1" applyAlignment="1">
      <alignment horizontal="center"/>
    </xf>
    <xf numFmtId="0" fontId="62" fillId="0" borderId="18" xfId="0" applyNumberFormat="1" applyFont="1" applyBorder="1" applyAlignment="1">
      <alignment horizontal="center"/>
    </xf>
    <xf numFmtId="49" fontId="62" fillId="0" borderId="18" xfId="0" applyNumberFormat="1" applyFont="1" applyBorder="1" applyAlignment="1">
      <alignment horizontal="center"/>
    </xf>
    <xf numFmtId="49" fontId="62" fillId="0" borderId="18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0" fontId="62" fillId="0" borderId="17" xfId="0" applyFont="1" applyBorder="1" applyAlignment="1">
      <alignment horizontal="center"/>
    </xf>
    <xf numFmtId="49" fontId="62" fillId="0" borderId="17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1" xfId="0" applyFont="1" applyBorder="1" applyAlignment="1">
      <alignment horizontal="center" vertical="center"/>
    </xf>
    <xf numFmtId="0" fontId="65" fillId="0" borderId="21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8" fillId="0" borderId="24" xfId="0" applyFont="1" applyBorder="1" applyAlignment="1">
      <alignment vertical="top" wrapText="1"/>
    </xf>
    <xf numFmtId="178" fontId="59" fillId="0" borderId="18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8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5" xfId="0" applyNumberFormat="1" applyFont="1" applyBorder="1" applyAlignment="1">
      <alignment horizontal="center" vertical="top" wrapText="1"/>
    </xf>
    <xf numFmtId="0" fontId="60" fillId="0" borderId="21" xfId="0" applyFont="1" applyFill="1" applyBorder="1" applyAlignment="1">
      <alignment horizontal="center" vertical="top" wrapText="1"/>
    </xf>
    <xf numFmtId="0" fontId="69" fillId="0" borderId="21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1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5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5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/>
    </xf>
    <xf numFmtId="2" fontId="62" fillId="0" borderId="17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7" fillId="0" borderId="16" xfId="0" applyFont="1" applyBorder="1" applyAlignment="1">
      <alignment horizontal="left" vertical="top"/>
    </xf>
    <xf numFmtId="0" fontId="47" fillId="0" borderId="21" xfId="0" applyFont="1" applyBorder="1" applyAlignment="1">
      <alignment horizontal="left" vertical="top"/>
    </xf>
    <xf numFmtId="49" fontId="0" fillId="0" borderId="25" xfId="0" applyNumberFormat="1" applyBorder="1" applyAlignment="1">
      <alignment horizontal="left" vertical="top"/>
    </xf>
    <xf numFmtId="0" fontId="66" fillId="0" borderId="0" xfId="0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5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2" fontId="62" fillId="0" borderId="17" xfId="0" applyNumberFormat="1" applyFont="1" applyBorder="1" applyAlignment="1">
      <alignment horizontal="center"/>
    </xf>
    <xf numFmtId="2" fontId="62" fillId="0" borderId="19" xfId="0" applyNumberFormat="1" applyFont="1" applyBorder="1" applyAlignment="1">
      <alignment horizontal="center"/>
    </xf>
    <xf numFmtId="0" fontId="61" fillId="0" borderId="0" xfId="0" applyFont="1" applyBorder="1" applyAlignment="1">
      <alignment horizontal="left" vertical="center"/>
    </xf>
    <xf numFmtId="2" fontId="0" fillId="0" borderId="16" xfId="0" applyNumberFormat="1" applyFont="1" applyBorder="1" applyAlignment="1">
      <alignment/>
    </xf>
    <xf numFmtId="49" fontId="61" fillId="0" borderId="16" xfId="0" applyNumberFormat="1" applyFont="1" applyBorder="1" applyAlignment="1">
      <alignment/>
    </xf>
    <xf numFmtId="49" fontId="61" fillId="0" borderId="16" xfId="0" applyNumberFormat="1" applyFont="1" applyBorder="1" applyAlignment="1">
      <alignment horizontal="center"/>
    </xf>
    <xf numFmtId="2" fontId="47" fillId="0" borderId="0" xfId="0" applyNumberFormat="1" applyFont="1" applyBorder="1" applyAlignment="1">
      <alignment horizontal="center" vertical="center"/>
    </xf>
    <xf numFmtId="2" fontId="61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62" fillId="0" borderId="17" xfId="0" applyNumberFormat="1" applyFont="1" applyBorder="1" applyAlignment="1">
      <alignment horizontal="center"/>
    </xf>
    <xf numFmtId="49" fontId="62" fillId="0" borderId="19" xfId="0" applyNumberFormat="1" applyFont="1" applyBorder="1" applyAlignment="1">
      <alignment horizontal="center"/>
    </xf>
    <xf numFmtId="0" fontId="61" fillId="0" borderId="16" xfId="0" applyFont="1" applyBorder="1" applyAlignment="1">
      <alignment/>
    </xf>
    <xf numFmtId="0" fontId="0" fillId="0" borderId="17" xfId="0" applyFont="1" applyBorder="1" applyAlignment="1">
      <alignment horizontal="left" vertical="top"/>
    </xf>
    <xf numFmtId="0" fontId="61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1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1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1" xfId="0" applyFont="1" applyBorder="1" applyAlignment="1">
      <alignment horizontal="center" vertical="top" wrapText="1"/>
    </xf>
    <xf numFmtId="0" fontId="69" fillId="0" borderId="25" xfId="0" applyFont="1" applyBorder="1" applyAlignment="1">
      <alignment horizontal="center" vertical="top" wrapText="1"/>
    </xf>
    <xf numFmtId="0" fontId="59" fillId="0" borderId="22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top" wrapText="1"/>
    </xf>
    <xf numFmtId="0" fontId="70" fillId="0" borderId="22" xfId="0" applyFont="1" applyBorder="1" applyAlignment="1">
      <alignment horizontal="center" vertical="top" wrapText="1"/>
    </xf>
    <xf numFmtId="0" fontId="70" fillId="0" borderId="25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center" wrapText="1"/>
    </xf>
    <xf numFmtId="178" fontId="59" fillId="0" borderId="18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5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1" fillId="0" borderId="18" xfId="0" applyNumberFormat="1" applyFont="1" applyBorder="1" applyAlignment="1">
      <alignment horizontal="center" vertical="center" wrapText="1"/>
    </xf>
    <xf numFmtId="178" fontId="71" fillId="0" borderId="19" xfId="0" applyNumberFormat="1" applyFont="1" applyBorder="1" applyAlignment="1">
      <alignment horizontal="center" vertical="center" wrapText="1"/>
    </xf>
    <xf numFmtId="177" fontId="68" fillId="0" borderId="18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2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58" fillId="0" borderId="25" xfId="0" applyFont="1" applyBorder="1" applyAlignment="1">
      <alignment horizontal="center" vertical="top" wrapText="1"/>
    </xf>
    <xf numFmtId="178" fontId="58" fillId="0" borderId="18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2" xfId="0" applyFont="1" applyBorder="1" applyAlignment="1">
      <alignment horizontal="left" vertical="top" wrapText="1"/>
    </xf>
    <xf numFmtId="0" fontId="67" fillId="0" borderId="25" xfId="0" applyFont="1" applyBorder="1" applyAlignment="1">
      <alignment horizontal="left" vertical="top" wrapText="1"/>
    </xf>
    <xf numFmtId="0" fontId="70" fillId="0" borderId="21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0" fontId="70" fillId="0" borderId="25" xfId="0" applyFont="1" applyBorder="1" applyAlignment="1">
      <alignment vertical="center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5" xfId="0" applyNumberFormat="1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59" fillId="0" borderId="25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2" xfId="0" applyFont="1" applyBorder="1" applyAlignment="1">
      <alignment horizontal="left" vertical="top" wrapText="1"/>
    </xf>
    <xf numFmtId="0" fontId="65" fillId="0" borderId="25" xfId="0" applyFont="1" applyBorder="1" applyAlignment="1">
      <alignment horizontal="left" vertical="top" wrapText="1"/>
    </xf>
    <xf numFmtId="178" fontId="59" fillId="0" borderId="18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0" fontId="70" fillId="0" borderId="25" xfId="0" applyFont="1" applyBorder="1" applyAlignment="1">
      <alignment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0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0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top" wrapText="1"/>
    </xf>
    <xf numFmtId="0" fontId="70" fillId="0" borderId="22" xfId="0" applyFont="1" applyBorder="1" applyAlignment="1">
      <alignment horizontal="center" vertical="top" wrapText="1"/>
    </xf>
    <xf numFmtId="0" fontId="70" fillId="0" borderId="25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top" wrapText="1"/>
    </xf>
    <xf numFmtId="2" fontId="0" fillId="0" borderId="21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/>
    </xf>
    <xf numFmtId="170" fontId="47" fillId="0" borderId="0" xfId="0" applyNumberFormat="1" applyFont="1" applyBorder="1" applyAlignment="1">
      <alignment horizontal="left" vertical="center"/>
    </xf>
    <xf numFmtId="170" fontId="47" fillId="0" borderId="0" xfId="0" applyNumberFormat="1" applyFont="1" applyBorder="1" applyAlignment="1">
      <alignment/>
    </xf>
    <xf numFmtId="0" fontId="61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25" xfId="0" applyNumberForma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9" fillId="0" borderId="13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49" fontId="47" fillId="0" borderId="20" xfId="0" applyNumberFormat="1" applyFont="1" applyBorder="1" applyAlignment="1">
      <alignment horizontal="left" vertical="top"/>
    </xf>
    <xf numFmtId="0" fontId="47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177" fontId="0" fillId="0" borderId="21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1" xfId="0" applyNumberFormat="1" applyBorder="1" applyAlignment="1">
      <alignment horizontal="left" vertical="top"/>
    </xf>
    <xf numFmtId="0" fontId="0" fillId="0" borderId="25" xfId="0" applyNumberForma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9"/>
      <c r="T1" s="179"/>
      <c r="U1" s="1"/>
      <c r="CJ1" s="142" t="s">
        <v>19</v>
      </c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Z1">
        <v>3</v>
      </c>
    </row>
    <row r="2" spans="1:100" ht="14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9"/>
      <c r="T2" s="179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5" t="s">
        <v>171</v>
      </c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</row>
    <row r="3" spans="1:100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9"/>
      <c r="T3" s="179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74" t="s">
        <v>20</v>
      </c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</row>
    <row r="4" spans="1:21" ht="9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7" t="s">
        <v>152</v>
      </c>
      <c r="T4" s="177"/>
      <c r="U4" s="1"/>
    </row>
    <row r="5" spans="1:100" ht="14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7"/>
      <c r="T5" s="17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6" t="s">
        <v>21</v>
      </c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8"/>
      <c r="BZ5" s="159" t="s">
        <v>5</v>
      </c>
      <c r="CA5" s="159"/>
      <c r="CB5" s="159"/>
      <c r="CC5" s="159"/>
      <c r="CE5" s="160" t="s">
        <v>139</v>
      </c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2"/>
    </row>
    <row r="6" spans="1:100" ht="14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7"/>
      <c r="T6" s="177"/>
      <c r="U6" s="1"/>
      <c r="W6" s="172" t="s">
        <v>7</v>
      </c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Y6" s="173" t="s">
        <v>16</v>
      </c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8"/>
      <c r="BZ6" s="159" t="s">
        <v>6</v>
      </c>
      <c r="CA6" s="159"/>
      <c r="CB6" s="159"/>
      <c r="CC6" s="159"/>
      <c r="CE6" s="163" t="s">
        <v>15</v>
      </c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2"/>
    </row>
    <row r="7" spans="1:100" ht="14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7"/>
      <c r="T7" s="17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64" t="str">
        <f>INDEX(жильцы!A:A,CZ1)</f>
        <v>Государева Людмила Николаевна</v>
      </c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</row>
    <row r="8" spans="1:100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7"/>
      <c r="T8" s="177"/>
      <c r="U8" s="1"/>
      <c r="W8" s="165" t="s">
        <v>9</v>
      </c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P8" s="136" t="str">
        <f>INDEX(жильцы!B:B,CZ1)</f>
        <v>ст. Павловская, ул. Первомайская, 28, кв. 3</v>
      </c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7" t="s">
        <v>25</v>
      </c>
      <c r="CL8" s="137"/>
      <c r="CM8" s="137"/>
      <c r="CN8" s="137"/>
      <c r="CO8" s="137"/>
      <c r="CP8" s="136" t="str">
        <f>INDEX(жильцы!C:C,CZ1)</f>
        <v>5-77-30</v>
      </c>
      <c r="CQ8" s="136"/>
      <c r="CR8" s="136"/>
      <c r="CS8" s="136"/>
      <c r="CT8" s="136"/>
      <c r="CU8" s="136"/>
      <c r="CV8" s="136"/>
    </row>
    <row r="9" spans="1:100" ht="14.2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7"/>
      <c r="T9" s="177"/>
      <c r="U9" s="1"/>
      <c r="W9" s="166" t="s">
        <v>181</v>
      </c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45" t="s">
        <v>13</v>
      </c>
      <c r="CO9" s="145"/>
      <c r="CP9" s="145"/>
      <c r="CQ9" s="145"/>
      <c r="CR9" s="145"/>
      <c r="CS9" s="145"/>
      <c r="CT9" s="145"/>
      <c r="CU9" s="145"/>
      <c r="CV9" s="145"/>
    </row>
    <row r="10" spans="1:100" ht="14.2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7"/>
      <c r="T10" s="177"/>
      <c r="U10" s="1"/>
      <c r="W10" s="170" t="s">
        <v>10</v>
      </c>
      <c r="X10" s="165"/>
      <c r="Y10" s="165"/>
      <c r="Z10" s="165"/>
      <c r="AA10" s="165">
        <f>INDEX(жильцы!G:G,CZ1)</f>
        <v>2803</v>
      </c>
      <c r="AB10" s="165"/>
      <c r="AC10" s="165"/>
      <c r="AD10" s="165"/>
      <c r="AE10" s="165"/>
      <c r="AF10" s="165"/>
      <c r="AG10" s="165"/>
      <c r="AH10" s="14"/>
      <c r="AI10" s="165" t="s">
        <v>11</v>
      </c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40" t="s">
        <v>12</v>
      </c>
      <c r="BQ10" s="140"/>
      <c r="BR10" s="140"/>
      <c r="BS10" s="140"/>
      <c r="BT10" s="140"/>
      <c r="BU10" s="140"/>
      <c r="BV10" s="171">
        <v>10.84</v>
      </c>
      <c r="BW10" s="171"/>
      <c r="BX10" s="171"/>
      <c r="BY10" s="171"/>
      <c r="BZ10" s="171"/>
      <c r="CA10" s="171"/>
      <c r="CB10" s="171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46">
        <f>SUM(G3:G52)</f>
        <v>0</v>
      </c>
      <c r="CO10" s="147"/>
      <c r="CP10" s="147"/>
      <c r="CQ10" s="147"/>
      <c r="CR10" s="147"/>
      <c r="CS10" s="147"/>
      <c r="CT10" s="147"/>
      <c r="CU10" s="147"/>
      <c r="CV10" s="148"/>
    </row>
    <row r="11" spans="1:100" ht="14.2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7"/>
      <c r="T11" s="177"/>
      <c r="U11" s="1"/>
      <c r="W11" s="26" t="s">
        <v>173</v>
      </c>
      <c r="X11" s="4"/>
      <c r="Y11" s="4"/>
      <c r="Z11" s="4" t="s">
        <v>164</v>
      </c>
      <c r="AA11" s="4"/>
      <c r="AB11" s="4"/>
      <c r="AC11" s="4"/>
      <c r="AD11" s="4"/>
      <c r="AE11" s="4"/>
      <c r="AF11" s="4"/>
      <c r="AG11" s="15"/>
      <c r="AH11" s="14"/>
      <c r="AI11" s="165" t="s">
        <v>159</v>
      </c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4"/>
      <c r="BH11" s="138">
        <f>BH10</f>
        <v>35.2</v>
      </c>
      <c r="BI11" s="139"/>
      <c r="BJ11" s="139"/>
      <c r="BK11" s="139"/>
      <c r="BL11" s="139"/>
      <c r="BM11" s="139"/>
      <c r="BN11" s="139"/>
      <c r="BO11" s="139"/>
      <c r="BP11" s="144" t="s">
        <v>12</v>
      </c>
      <c r="BQ11" s="144"/>
      <c r="BR11" s="144"/>
      <c r="BS11" s="144"/>
      <c r="BT11" s="144"/>
      <c r="BU11" s="144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49"/>
      <c r="CO11" s="150"/>
      <c r="CP11" s="150"/>
      <c r="CQ11" s="150"/>
      <c r="CR11" s="150"/>
      <c r="CS11" s="150"/>
      <c r="CT11" s="150"/>
      <c r="CU11" s="150"/>
      <c r="CV11" s="151"/>
    </row>
    <row r="12" spans="1:100" ht="14.2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7"/>
      <c r="T12" s="17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5" t="s">
        <v>150</v>
      </c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40" t="s">
        <v>12</v>
      </c>
      <c r="BQ12" s="140"/>
      <c r="BR12" s="140"/>
      <c r="BS12" s="140"/>
      <c r="BT12" s="140"/>
      <c r="BU12" s="140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49"/>
      <c r="CO12" s="150"/>
      <c r="CP12" s="150"/>
      <c r="CQ12" s="150"/>
      <c r="CR12" s="150"/>
      <c r="CS12" s="150"/>
      <c r="CT12" s="150"/>
      <c r="CU12" s="150"/>
      <c r="CV12" s="151"/>
    </row>
    <row r="13" spans="1:100" ht="14.2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7"/>
      <c r="T13" s="177"/>
      <c r="U13" s="1"/>
      <c r="W13" s="21" t="s">
        <v>179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5" t="s">
        <v>161</v>
      </c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4"/>
      <c r="BH13" s="139">
        <v>2</v>
      </c>
      <c r="BI13" s="139"/>
      <c r="BJ13" s="139"/>
      <c r="BK13" s="139"/>
      <c r="BL13" s="139"/>
      <c r="BM13" s="139"/>
      <c r="BN13" s="139"/>
      <c r="BO13" s="139"/>
      <c r="BP13" s="165" t="s">
        <v>14</v>
      </c>
      <c r="BQ13" s="165"/>
      <c r="BR13" s="165"/>
      <c r="BS13" s="165"/>
      <c r="BT13" s="165"/>
      <c r="BU13" s="165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49"/>
      <c r="CO13" s="150"/>
      <c r="CP13" s="150"/>
      <c r="CQ13" s="150"/>
      <c r="CR13" s="150"/>
      <c r="CS13" s="150"/>
      <c r="CT13" s="150"/>
      <c r="CU13" s="150"/>
      <c r="CV13" s="151"/>
    </row>
    <row r="14" spans="1:100" ht="14.2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7"/>
      <c r="T14" s="177"/>
      <c r="U14" s="1"/>
      <c r="W14" s="21" t="s">
        <v>180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5" t="s">
        <v>153</v>
      </c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4"/>
      <c r="BH14" s="139">
        <v>8</v>
      </c>
      <c r="BI14" s="139"/>
      <c r="BJ14" s="139"/>
      <c r="BK14" s="139"/>
      <c r="BL14" s="139"/>
      <c r="BM14" s="139"/>
      <c r="BN14" s="139"/>
      <c r="BO14" s="139"/>
      <c r="BP14" s="165" t="s">
        <v>14</v>
      </c>
      <c r="BQ14" s="165"/>
      <c r="BR14" s="165"/>
      <c r="BS14" s="165"/>
      <c r="BT14" s="165"/>
      <c r="BU14" s="165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49"/>
      <c r="CO14" s="150"/>
      <c r="CP14" s="150"/>
      <c r="CQ14" s="150"/>
      <c r="CR14" s="150"/>
      <c r="CS14" s="150"/>
      <c r="CT14" s="150"/>
      <c r="CU14" s="150"/>
      <c r="CV14" s="151"/>
    </row>
    <row r="15" spans="1:100" s="24" customFormat="1" ht="14.2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7"/>
      <c r="T15" s="17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43" t="s">
        <v>166</v>
      </c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4"/>
      <c r="BH15" s="139">
        <v>14.5</v>
      </c>
      <c r="BI15" s="139"/>
      <c r="BJ15" s="139"/>
      <c r="BK15" s="139"/>
      <c r="BL15" s="139"/>
      <c r="BM15" s="139"/>
      <c r="BN15" s="139"/>
      <c r="BO15" s="139"/>
      <c r="BP15" s="143" t="s">
        <v>160</v>
      </c>
      <c r="BQ15" s="143"/>
      <c r="BR15" s="143"/>
      <c r="BS15" s="143"/>
      <c r="BT15" s="143"/>
      <c r="BU15" s="143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49"/>
      <c r="CO15" s="150"/>
      <c r="CP15" s="150"/>
      <c r="CQ15" s="150"/>
      <c r="CR15" s="150"/>
      <c r="CS15" s="150"/>
      <c r="CT15" s="150"/>
      <c r="CU15" s="150"/>
      <c r="CV15" s="151"/>
    </row>
    <row r="16" spans="1:100" ht="14.2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7"/>
      <c r="T16" s="177"/>
      <c r="U16" s="1"/>
      <c r="W16" s="5" t="s">
        <v>162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64" t="s">
        <v>170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6"/>
      <c r="BH16" s="175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64" t="s">
        <v>14</v>
      </c>
      <c r="BQ16" s="164"/>
      <c r="BR16" s="164"/>
      <c r="BS16" s="164"/>
      <c r="BT16" s="164"/>
      <c r="BU16" s="164"/>
      <c r="BV16" s="169">
        <v>42.1</v>
      </c>
      <c r="BW16" s="169"/>
      <c r="BX16" s="169"/>
      <c r="BY16" s="169"/>
      <c r="BZ16" s="169"/>
      <c r="CA16" s="169"/>
      <c r="CB16" s="169"/>
      <c r="CC16" s="13"/>
      <c r="CD16" s="169">
        <f t="shared" si="0"/>
        <v>421</v>
      </c>
      <c r="CE16" s="169"/>
      <c r="CF16" s="169"/>
      <c r="CG16" s="169"/>
      <c r="CH16" s="169"/>
      <c r="CI16" s="169"/>
      <c r="CJ16" s="169"/>
      <c r="CK16" s="169"/>
      <c r="CL16" s="169"/>
      <c r="CM16" s="13"/>
      <c r="CN16" s="152"/>
      <c r="CO16" s="153"/>
      <c r="CP16" s="153"/>
      <c r="CQ16" s="153"/>
      <c r="CR16" s="153"/>
      <c r="CS16" s="153"/>
      <c r="CT16" s="153"/>
      <c r="CU16" s="153"/>
      <c r="CV16" s="154"/>
    </row>
    <row r="17" spans="1:78" ht="14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7"/>
      <c r="T17" s="17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1" t="s">
        <v>18</v>
      </c>
      <c r="BQ18" s="141"/>
      <c r="BR18" s="141"/>
      <c r="BS18" s="141"/>
      <c r="BT18" s="141"/>
      <c r="BU18" s="141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8" t="s">
        <v>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9"/>
      <c r="T21" s="179"/>
      <c r="U21" s="1"/>
      <c r="CJ21" s="142" t="s">
        <v>19</v>
      </c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</row>
    <row r="22" spans="1:100" ht="14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9"/>
      <c r="T22" s="179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5" t="s">
        <v>171</v>
      </c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</row>
    <row r="23" spans="1:100" ht="14.2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9"/>
      <c r="T23" s="179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74" t="s">
        <v>20</v>
      </c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</row>
    <row r="24" spans="1:21" ht="8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7" t="s">
        <v>165</v>
      </c>
      <c r="T24" s="177"/>
      <c r="U24" s="1"/>
    </row>
    <row r="25" spans="1:100" ht="14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7"/>
      <c r="T25" s="17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6" t="s">
        <v>21</v>
      </c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8"/>
      <c r="BZ25" s="159" t="s">
        <v>5</v>
      </c>
      <c r="CA25" s="159"/>
      <c r="CB25" s="159"/>
      <c r="CC25" s="159"/>
      <c r="CE25" s="160" t="s">
        <v>139</v>
      </c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2"/>
    </row>
    <row r="26" spans="1:100" ht="14.2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7"/>
      <c r="T26" s="177"/>
      <c r="U26" s="1"/>
      <c r="W26" s="172" t="s">
        <v>7</v>
      </c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Y26" s="173" t="s">
        <v>16</v>
      </c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8"/>
      <c r="BZ26" s="159" t="s">
        <v>6</v>
      </c>
      <c r="CA26" s="159"/>
      <c r="CB26" s="159"/>
      <c r="CC26" s="159"/>
      <c r="CE26" s="163" t="s">
        <v>15</v>
      </c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2"/>
    </row>
    <row r="27" spans="1:100" ht="14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7"/>
      <c r="T27" s="17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64" t="str">
        <f>AP7</f>
        <v>Государева Людмила Николаевна</v>
      </c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</row>
    <row r="28" spans="1:100" ht="14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7"/>
      <c r="T28" s="177"/>
      <c r="U28" s="1"/>
      <c r="W28" s="165" t="s">
        <v>9</v>
      </c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P28" s="136" t="str">
        <f>AP8</f>
        <v>ст. Павловская, ул. Первомайская, 28, кв. 3</v>
      </c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7" t="s">
        <v>25</v>
      </c>
      <c r="CL28" s="137"/>
      <c r="CM28" s="137"/>
      <c r="CN28" s="137"/>
      <c r="CO28" s="137"/>
      <c r="CP28" s="136" t="str">
        <f>CP8</f>
        <v>5-77-30</v>
      </c>
      <c r="CQ28" s="136"/>
      <c r="CR28" s="136"/>
      <c r="CS28" s="136"/>
      <c r="CT28" s="136"/>
      <c r="CU28" s="136"/>
      <c r="CV28" s="136"/>
    </row>
    <row r="29" spans="1:100" ht="14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7"/>
      <c r="T29" s="177"/>
      <c r="U29" s="1"/>
      <c r="W29" s="166" t="s">
        <v>182</v>
      </c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45" t="s">
        <v>13</v>
      </c>
      <c r="CO29" s="145"/>
      <c r="CP29" s="145"/>
      <c r="CQ29" s="145"/>
      <c r="CR29" s="145"/>
      <c r="CS29" s="145"/>
      <c r="CT29" s="145"/>
      <c r="CU29" s="145"/>
      <c r="CV29" s="145"/>
    </row>
    <row r="30" spans="1:131" ht="14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7"/>
      <c r="T30" s="177"/>
      <c r="U30" s="1"/>
      <c r="W30" s="170" t="s">
        <v>10</v>
      </c>
      <c r="X30" s="165"/>
      <c r="Y30" s="165"/>
      <c r="Z30" s="165"/>
      <c r="AA30" s="165">
        <f>AA10</f>
        <v>2803</v>
      </c>
      <c r="AB30" s="165"/>
      <c r="AC30" s="165"/>
      <c r="AD30" s="165"/>
      <c r="AE30" s="165"/>
      <c r="AF30" s="165"/>
      <c r="AG30" s="165"/>
      <c r="AH30" s="14"/>
      <c r="AI30" s="165" t="s">
        <v>11</v>
      </c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40" t="s">
        <v>12</v>
      </c>
      <c r="BQ30" s="140"/>
      <c r="BR30" s="140"/>
      <c r="BS30" s="140"/>
      <c r="BT30" s="140"/>
      <c r="BU30" s="140"/>
      <c r="BV30" s="171">
        <f>BV10</f>
        <v>10.84</v>
      </c>
      <c r="BW30" s="171"/>
      <c r="BX30" s="171"/>
      <c r="BY30" s="171"/>
      <c r="BZ30" s="171"/>
      <c r="CA30" s="171"/>
      <c r="CB30" s="171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46">
        <f>SUM(CD30:CL36)</f>
        <v>1789.054</v>
      </c>
      <c r="CO30" s="147"/>
      <c r="CP30" s="147"/>
      <c r="CQ30" s="147"/>
      <c r="CR30" s="147"/>
      <c r="CS30" s="147"/>
      <c r="CT30" s="147"/>
      <c r="CU30" s="147"/>
      <c r="CV30" s="148"/>
      <c r="CW30" t="s">
        <v>147</v>
      </c>
      <c r="CX30" t="s">
        <v>143</v>
      </c>
      <c r="DA30" t="s">
        <v>142</v>
      </c>
      <c r="DB30" t="s">
        <v>141</v>
      </c>
      <c r="DV30" t="s">
        <v>144</v>
      </c>
      <c r="DY30" t="s">
        <v>145</v>
      </c>
      <c r="EA30" t="s">
        <v>146</v>
      </c>
    </row>
    <row r="31" spans="1:100" ht="14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7"/>
      <c r="T31" s="177"/>
      <c r="U31" s="1"/>
      <c r="W31" s="3" t="s">
        <v>172</v>
      </c>
      <c r="X31" s="4"/>
      <c r="Y31" s="4"/>
      <c r="Z31" s="4" t="s">
        <v>164</v>
      </c>
      <c r="AA31" s="4"/>
      <c r="AB31" s="4"/>
      <c r="AC31" s="4"/>
      <c r="AD31" s="4"/>
      <c r="AE31" s="4"/>
      <c r="AF31" s="4"/>
      <c r="AG31" s="15"/>
      <c r="AH31" s="14"/>
      <c r="AI31" s="165" t="s">
        <v>159</v>
      </c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4"/>
      <c r="BH31" s="138">
        <f>BH30</f>
        <v>35.2</v>
      </c>
      <c r="BI31" s="139"/>
      <c r="BJ31" s="139"/>
      <c r="BK31" s="139"/>
      <c r="BL31" s="139"/>
      <c r="BM31" s="139"/>
      <c r="BN31" s="139"/>
      <c r="BO31" s="139"/>
      <c r="BP31" s="144" t="s">
        <v>12</v>
      </c>
      <c r="BQ31" s="144"/>
      <c r="BR31" s="144"/>
      <c r="BS31" s="144"/>
      <c r="BT31" s="144"/>
      <c r="BU31" s="144"/>
      <c r="BV31" s="171">
        <f aca="true" t="shared" si="1" ref="BV31:BV36">BV11</f>
        <v>1.38</v>
      </c>
      <c r="BW31" s="171"/>
      <c r="BX31" s="171"/>
      <c r="BY31" s="171"/>
      <c r="BZ31" s="171"/>
      <c r="CA31" s="171"/>
      <c r="CB31" s="171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49"/>
      <c r="CO31" s="150"/>
      <c r="CP31" s="150"/>
      <c r="CQ31" s="150"/>
      <c r="CR31" s="150"/>
      <c r="CS31" s="150"/>
      <c r="CT31" s="150"/>
      <c r="CU31" s="150"/>
      <c r="CV31" s="151"/>
    </row>
    <row r="32" spans="1:100" ht="14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7"/>
      <c r="T32" s="17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5" t="s">
        <v>150</v>
      </c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40" t="s">
        <v>12</v>
      </c>
      <c r="BQ32" s="140"/>
      <c r="BR32" s="140"/>
      <c r="BS32" s="140"/>
      <c r="BT32" s="140"/>
      <c r="BU32" s="140"/>
      <c r="BV32" s="171">
        <f t="shared" si="1"/>
        <v>0</v>
      </c>
      <c r="BW32" s="171"/>
      <c r="BX32" s="171"/>
      <c r="BY32" s="171"/>
      <c r="BZ32" s="171"/>
      <c r="CA32" s="171"/>
      <c r="CB32" s="171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49"/>
      <c r="CO32" s="150"/>
      <c r="CP32" s="150"/>
      <c r="CQ32" s="150"/>
      <c r="CR32" s="150"/>
      <c r="CS32" s="150"/>
      <c r="CT32" s="150"/>
      <c r="CU32" s="150"/>
      <c r="CV32" s="151"/>
    </row>
    <row r="33" spans="1:100" ht="14.2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7"/>
      <c r="T33" s="177"/>
      <c r="U33" s="1"/>
      <c r="W33" s="3" t="s">
        <v>179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5" t="s">
        <v>161</v>
      </c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4"/>
      <c r="BH33" s="139">
        <f>BH13</f>
        <v>2</v>
      </c>
      <c r="BI33" s="139"/>
      <c r="BJ33" s="139"/>
      <c r="BK33" s="139"/>
      <c r="BL33" s="139"/>
      <c r="BM33" s="139"/>
      <c r="BN33" s="139"/>
      <c r="BO33" s="139"/>
      <c r="BP33" s="165" t="s">
        <v>14</v>
      </c>
      <c r="BQ33" s="165"/>
      <c r="BR33" s="165"/>
      <c r="BS33" s="165"/>
      <c r="BT33" s="165"/>
      <c r="BU33" s="165"/>
      <c r="BV33" s="171">
        <f t="shared" si="1"/>
        <v>356.85</v>
      </c>
      <c r="BW33" s="171"/>
      <c r="BX33" s="171"/>
      <c r="BY33" s="171"/>
      <c r="BZ33" s="171"/>
      <c r="CA33" s="171"/>
      <c r="CB33" s="171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49"/>
      <c r="CO33" s="150"/>
      <c r="CP33" s="150"/>
      <c r="CQ33" s="150"/>
      <c r="CR33" s="150"/>
      <c r="CS33" s="150"/>
      <c r="CT33" s="150"/>
      <c r="CU33" s="150"/>
      <c r="CV33" s="151"/>
    </row>
    <row r="34" spans="1:100" ht="14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7"/>
      <c r="T34" s="177"/>
      <c r="U34" s="1"/>
      <c r="W34" s="21" t="s">
        <v>180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5" t="s">
        <v>153</v>
      </c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4"/>
      <c r="BH34" s="139">
        <f>BH14</f>
        <v>8</v>
      </c>
      <c r="BI34" s="139"/>
      <c r="BJ34" s="139"/>
      <c r="BK34" s="139"/>
      <c r="BL34" s="139"/>
      <c r="BM34" s="139"/>
      <c r="BN34" s="139"/>
      <c r="BO34" s="139"/>
      <c r="BP34" s="165" t="s">
        <v>14</v>
      </c>
      <c r="BQ34" s="165"/>
      <c r="BR34" s="165"/>
      <c r="BS34" s="165"/>
      <c r="BT34" s="165"/>
      <c r="BU34" s="165"/>
      <c r="BV34" s="171">
        <f t="shared" si="1"/>
        <v>23.93</v>
      </c>
      <c r="BW34" s="171"/>
      <c r="BX34" s="171"/>
      <c r="BY34" s="171"/>
      <c r="BZ34" s="171"/>
      <c r="CA34" s="171"/>
      <c r="CB34" s="171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49"/>
      <c r="CO34" s="150"/>
      <c r="CP34" s="150"/>
      <c r="CQ34" s="150"/>
      <c r="CR34" s="150"/>
      <c r="CS34" s="150"/>
      <c r="CT34" s="150"/>
      <c r="CU34" s="150"/>
      <c r="CV34" s="151"/>
    </row>
    <row r="35" spans="1:100" s="24" customFormat="1" ht="14.2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7"/>
      <c r="T35" s="17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43" t="s">
        <v>166</v>
      </c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4"/>
      <c r="BH35" s="139">
        <f>BH15</f>
        <v>14.5</v>
      </c>
      <c r="BI35" s="139"/>
      <c r="BJ35" s="139"/>
      <c r="BK35" s="139"/>
      <c r="BL35" s="139"/>
      <c r="BM35" s="139"/>
      <c r="BN35" s="139"/>
      <c r="BO35" s="139"/>
      <c r="BP35" s="143" t="s">
        <v>160</v>
      </c>
      <c r="BQ35" s="143"/>
      <c r="BR35" s="143"/>
      <c r="BS35" s="143"/>
      <c r="BT35" s="143"/>
      <c r="BU35" s="143"/>
      <c r="BV35" s="171">
        <f>BV15</f>
        <v>2.26</v>
      </c>
      <c r="BW35" s="171"/>
      <c r="BX35" s="171"/>
      <c r="BY35" s="171"/>
      <c r="BZ35" s="171"/>
      <c r="CA35" s="171"/>
      <c r="CB35" s="171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49"/>
      <c r="CO35" s="150"/>
      <c r="CP35" s="150"/>
      <c r="CQ35" s="150"/>
      <c r="CR35" s="150"/>
      <c r="CS35" s="150"/>
      <c r="CT35" s="150"/>
      <c r="CU35" s="150"/>
      <c r="CV35" s="151"/>
    </row>
    <row r="36" spans="1:100" ht="14.2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7"/>
      <c r="T36" s="177"/>
      <c r="U36" s="1"/>
      <c r="W36" s="5" t="s">
        <v>162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64" t="s">
        <v>170</v>
      </c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6"/>
      <c r="BH36" s="175">
        <f>BH16</f>
        <v>10</v>
      </c>
      <c r="BI36" s="168"/>
      <c r="BJ36" s="168"/>
      <c r="BK36" s="168"/>
      <c r="BL36" s="168"/>
      <c r="BM36" s="168"/>
      <c r="BN36" s="168"/>
      <c r="BO36" s="168"/>
      <c r="BP36" s="164" t="s">
        <v>14</v>
      </c>
      <c r="BQ36" s="164"/>
      <c r="BR36" s="164"/>
      <c r="BS36" s="164"/>
      <c r="BT36" s="164"/>
      <c r="BU36" s="164"/>
      <c r="BV36" s="176">
        <f t="shared" si="1"/>
        <v>42.1</v>
      </c>
      <c r="BW36" s="176"/>
      <c r="BX36" s="176"/>
      <c r="BY36" s="176"/>
      <c r="BZ36" s="176"/>
      <c r="CA36" s="176"/>
      <c r="CB36" s="176"/>
      <c r="CC36" s="13"/>
      <c r="CD36" s="169">
        <f t="shared" si="2"/>
        <v>421</v>
      </c>
      <c r="CE36" s="169"/>
      <c r="CF36" s="169"/>
      <c r="CG36" s="169"/>
      <c r="CH36" s="169"/>
      <c r="CI36" s="169"/>
      <c r="CJ36" s="169"/>
      <c r="CK36" s="169"/>
      <c r="CL36" s="169"/>
      <c r="CM36" s="13"/>
      <c r="CN36" s="152"/>
      <c r="CO36" s="153"/>
      <c r="CP36" s="153"/>
      <c r="CQ36" s="153"/>
      <c r="CR36" s="153"/>
      <c r="CS36" s="153"/>
      <c r="CT36" s="153"/>
      <c r="CU36" s="153"/>
      <c r="CV36" s="154"/>
    </row>
    <row r="37" spans="1:78" ht="14.2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7"/>
      <c r="T37" s="17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1" t="s">
        <v>18</v>
      </c>
      <c r="BQ38" s="141"/>
      <c r="BR38" s="141"/>
      <c r="BS38" s="141"/>
      <c r="BT38" s="141"/>
      <c r="BU38" s="141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8" t="s">
        <v>0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9"/>
      <c r="T41" s="179"/>
      <c r="U41" s="1"/>
      <c r="CJ41" s="142" t="s">
        <v>19</v>
      </c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</row>
    <row r="42" spans="1:100" ht="14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9"/>
      <c r="T42" s="179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5" t="s">
        <v>171</v>
      </c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1:100" ht="14.2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9"/>
      <c r="T43" s="179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74" t="s">
        <v>20</v>
      </c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</row>
    <row r="44" spans="1:21" ht="9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7" t="s">
        <v>1</v>
      </c>
      <c r="T44" s="177"/>
      <c r="U44" s="1"/>
    </row>
    <row r="45" spans="1:120" ht="14.2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7"/>
      <c r="T45" s="17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6" t="s">
        <v>21</v>
      </c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8"/>
      <c r="BZ45" s="159" t="s">
        <v>5</v>
      </c>
      <c r="CA45" s="159"/>
      <c r="CB45" s="159"/>
      <c r="CC45" s="159"/>
      <c r="CE45" s="160" t="s">
        <v>139</v>
      </c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2"/>
      <c r="DO45" s="8"/>
      <c r="DP45" s="8"/>
    </row>
    <row r="46" spans="1:100" ht="14.2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7"/>
      <c r="T46" s="177"/>
      <c r="U46" s="1"/>
      <c r="W46" s="172" t="s">
        <v>7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Y46" s="173" t="s">
        <v>16</v>
      </c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8"/>
      <c r="BZ46" s="159" t="s">
        <v>6</v>
      </c>
      <c r="CA46" s="159"/>
      <c r="CB46" s="159"/>
      <c r="CC46" s="159"/>
      <c r="CE46" s="163" t="s">
        <v>15</v>
      </c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2"/>
    </row>
    <row r="47" spans="1:100" ht="14.2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7"/>
      <c r="T47" s="17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64" t="str">
        <f>INDEX(жильцы!A:A,CZ40)</f>
        <v>Гострый  Константин  Владимирович </v>
      </c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</row>
    <row r="48" spans="1:100" ht="14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7"/>
      <c r="T48" s="177"/>
      <c r="U48" s="1"/>
      <c r="W48" s="165" t="s">
        <v>9</v>
      </c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P48" s="136" t="str">
        <f>INDEX(жильцы!B:B,CZ40)</f>
        <v>ст. Павловская, ул. Первомайская, 28, кв. 8</v>
      </c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7" t="s">
        <v>25</v>
      </c>
      <c r="CL48" s="137"/>
      <c r="CM48" s="137"/>
      <c r="CN48" s="137"/>
      <c r="CO48" s="137"/>
      <c r="CP48" s="136" t="str">
        <f>INDEX(жильцы!C:C,CZ40)</f>
        <v>918-4724593</v>
      </c>
      <c r="CQ48" s="136"/>
      <c r="CR48" s="136"/>
      <c r="CS48" s="136"/>
      <c r="CT48" s="136"/>
      <c r="CU48" s="136"/>
      <c r="CV48" s="136"/>
    </row>
    <row r="49" spans="1:100" ht="14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7"/>
      <c r="T49" s="177"/>
      <c r="U49" s="1"/>
      <c r="W49" s="166" t="s">
        <v>175</v>
      </c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45" t="s">
        <v>13</v>
      </c>
      <c r="CO49" s="145"/>
      <c r="CP49" s="145"/>
      <c r="CQ49" s="145"/>
      <c r="CR49" s="145"/>
      <c r="CS49" s="145"/>
      <c r="CT49" s="145"/>
      <c r="CU49" s="145"/>
      <c r="CV49" s="145"/>
    </row>
    <row r="50" spans="1:100" ht="14.2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7"/>
      <c r="T50" s="177"/>
      <c r="U50" s="1"/>
      <c r="W50" s="170" t="s">
        <v>10</v>
      </c>
      <c r="X50" s="165"/>
      <c r="Y50" s="165"/>
      <c r="Z50" s="165"/>
      <c r="AA50" s="165">
        <f>INDEX(жильцы!G:G,CZ40)</f>
        <v>2808</v>
      </c>
      <c r="AB50" s="165"/>
      <c r="AC50" s="165"/>
      <c r="AD50" s="165"/>
      <c r="AE50" s="165"/>
      <c r="AF50" s="165"/>
      <c r="AG50" s="165"/>
      <c r="AH50" s="14"/>
      <c r="AI50" s="165" t="s">
        <v>154</v>
      </c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40" t="s">
        <v>12</v>
      </c>
      <c r="BQ50" s="140"/>
      <c r="BR50" s="140"/>
      <c r="BS50" s="140"/>
      <c r="BT50" s="140"/>
      <c r="BU50" s="140"/>
      <c r="BV50" s="171">
        <v>10.84</v>
      </c>
      <c r="BW50" s="171"/>
      <c r="BX50" s="171"/>
      <c r="BY50" s="171"/>
      <c r="BZ50" s="171"/>
      <c r="CA50" s="171"/>
      <c r="CB50" s="171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46">
        <f>SUM(CD50:CL56)</f>
        <v>4450.64</v>
      </c>
      <c r="CO50" s="147"/>
      <c r="CP50" s="147"/>
      <c r="CQ50" s="147"/>
      <c r="CR50" s="147"/>
      <c r="CS50" s="147"/>
      <c r="CT50" s="147"/>
      <c r="CU50" s="147"/>
      <c r="CV50" s="148"/>
    </row>
    <row r="51" spans="1:100" ht="14.2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7"/>
      <c r="T51" s="177"/>
      <c r="U51" s="1"/>
      <c r="W51" s="3" t="s">
        <v>172</v>
      </c>
      <c r="X51" s="4"/>
      <c r="Y51" s="4"/>
      <c r="Z51" s="4" t="s">
        <v>164</v>
      </c>
      <c r="AA51" s="4"/>
      <c r="AB51" s="4"/>
      <c r="AC51" s="4"/>
      <c r="AD51" s="4"/>
      <c r="AE51" s="4"/>
      <c r="AF51" s="4"/>
      <c r="AG51" s="15"/>
      <c r="AH51" s="14"/>
      <c r="AI51" s="165" t="s">
        <v>159</v>
      </c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4"/>
      <c r="BH51" s="138">
        <f>BH50</f>
        <v>46.5</v>
      </c>
      <c r="BI51" s="139"/>
      <c r="BJ51" s="139"/>
      <c r="BK51" s="139"/>
      <c r="BL51" s="139"/>
      <c r="BM51" s="139"/>
      <c r="BN51" s="139"/>
      <c r="BO51" s="139"/>
      <c r="BP51" s="144" t="s">
        <v>12</v>
      </c>
      <c r="BQ51" s="144"/>
      <c r="BR51" s="144"/>
      <c r="BS51" s="144"/>
      <c r="BT51" s="144"/>
      <c r="BU51" s="144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49"/>
      <c r="CO51" s="150"/>
      <c r="CP51" s="150"/>
      <c r="CQ51" s="150"/>
      <c r="CR51" s="150"/>
      <c r="CS51" s="150"/>
      <c r="CT51" s="150"/>
      <c r="CU51" s="150"/>
      <c r="CV51" s="151"/>
    </row>
    <row r="52" spans="1:100" ht="14.2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7"/>
      <c r="T52" s="17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5" t="s">
        <v>150</v>
      </c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40" t="s">
        <v>12</v>
      </c>
      <c r="BQ52" s="140"/>
      <c r="BR52" s="140"/>
      <c r="BS52" s="140"/>
      <c r="BT52" s="140"/>
      <c r="BU52" s="140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49"/>
      <c r="CO52" s="150"/>
      <c r="CP52" s="150"/>
      <c r="CQ52" s="150"/>
      <c r="CR52" s="150"/>
      <c r="CS52" s="150"/>
      <c r="CT52" s="150"/>
      <c r="CU52" s="150"/>
      <c r="CV52" s="151"/>
    </row>
    <row r="53" spans="1:110" ht="14.2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7"/>
      <c r="T53" s="177"/>
      <c r="U53" s="1"/>
      <c r="W53" s="21" t="s">
        <v>177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5" t="s">
        <v>161</v>
      </c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4"/>
      <c r="BH53" s="139">
        <v>8</v>
      </c>
      <c r="BI53" s="139"/>
      <c r="BJ53" s="139"/>
      <c r="BK53" s="139"/>
      <c r="BL53" s="139"/>
      <c r="BM53" s="139"/>
      <c r="BN53" s="139"/>
      <c r="BO53" s="139"/>
      <c r="BP53" s="165" t="s">
        <v>14</v>
      </c>
      <c r="BQ53" s="165"/>
      <c r="BR53" s="165"/>
      <c r="BS53" s="165"/>
      <c r="BT53" s="165"/>
      <c r="BU53" s="165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49"/>
      <c r="CO53" s="150"/>
      <c r="CP53" s="150"/>
      <c r="CQ53" s="150"/>
      <c r="CR53" s="150"/>
      <c r="CS53" s="150"/>
      <c r="CT53" s="150"/>
      <c r="CU53" s="150"/>
      <c r="CV53" s="151"/>
      <c r="DF53" t="s">
        <v>157</v>
      </c>
    </row>
    <row r="54" spans="1:100" ht="14.2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7"/>
      <c r="T54" s="177"/>
      <c r="U54" s="1"/>
      <c r="W54" s="21" t="s">
        <v>176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5" t="s">
        <v>153</v>
      </c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4"/>
      <c r="BH54" s="139">
        <v>10</v>
      </c>
      <c r="BI54" s="139"/>
      <c r="BJ54" s="139"/>
      <c r="BK54" s="139"/>
      <c r="BL54" s="139"/>
      <c r="BM54" s="139"/>
      <c r="BN54" s="139"/>
      <c r="BO54" s="139"/>
      <c r="BP54" s="165" t="s">
        <v>14</v>
      </c>
      <c r="BQ54" s="165"/>
      <c r="BR54" s="165"/>
      <c r="BS54" s="165"/>
      <c r="BT54" s="165"/>
      <c r="BU54" s="165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49"/>
      <c r="CO54" s="150"/>
      <c r="CP54" s="150"/>
      <c r="CQ54" s="150"/>
      <c r="CR54" s="150"/>
      <c r="CS54" s="150"/>
      <c r="CT54" s="150"/>
      <c r="CU54" s="150"/>
      <c r="CV54" s="151"/>
    </row>
    <row r="55" spans="1:100" s="24" customFormat="1" ht="14.2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7"/>
      <c r="T55" s="17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43" t="s">
        <v>166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4"/>
      <c r="BH55" s="139">
        <v>13.5</v>
      </c>
      <c r="BI55" s="139"/>
      <c r="BJ55" s="139"/>
      <c r="BK55" s="139"/>
      <c r="BL55" s="139"/>
      <c r="BM55" s="139"/>
      <c r="BN55" s="139"/>
      <c r="BO55" s="139"/>
      <c r="BP55" s="143" t="s">
        <v>160</v>
      </c>
      <c r="BQ55" s="143"/>
      <c r="BR55" s="143"/>
      <c r="BS55" s="143"/>
      <c r="BT55" s="143"/>
      <c r="BU55" s="143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49"/>
      <c r="CO55" s="150"/>
      <c r="CP55" s="150"/>
      <c r="CQ55" s="150"/>
      <c r="CR55" s="150"/>
      <c r="CS55" s="150"/>
      <c r="CT55" s="150"/>
      <c r="CU55" s="150"/>
      <c r="CV55" s="151"/>
    </row>
    <row r="56" spans="1:100" ht="14.2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7"/>
      <c r="T56" s="177"/>
      <c r="U56" s="1"/>
      <c r="W56" s="5" t="s">
        <v>162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64" t="s">
        <v>170</v>
      </c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6"/>
      <c r="BH56" s="175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64" t="s">
        <v>14</v>
      </c>
      <c r="BQ56" s="164"/>
      <c r="BR56" s="164"/>
      <c r="BS56" s="164"/>
      <c r="BT56" s="164"/>
      <c r="BU56" s="164"/>
      <c r="BV56" s="169">
        <v>42.1</v>
      </c>
      <c r="BW56" s="169"/>
      <c r="BX56" s="169"/>
      <c r="BY56" s="169"/>
      <c r="BZ56" s="169"/>
      <c r="CA56" s="169"/>
      <c r="CB56" s="169"/>
      <c r="CC56" s="13"/>
      <c r="CD56" s="169">
        <f t="shared" si="3"/>
        <v>757.8000000000001</v>
      </c>
      <c r="CE56" s="169"/>
      <c r="CF56" s="169"/>
      <c r="CG56" s="169"/>
      <c r="CH56" s="169"/>
      <c r="CI56" s="169"/>
      <c r="CJ56" s="169"/>
      <c r="CK56" s="169"/>
      <c r="CL56" s="169"/>
      <c r="CM56" s="13"/>
      <c r="CN56" s="152"/>
      <c r="CO56" s="153"/>
      <c r="CP56" s="153"/>
      <c r="CQ56" s="153"/>
      <c r="CR56" s="153"/>
      <c r="CS56" s="153"/>
      <c r="CT56" s="153"/>
      <c r="CU56" s="153"/>
      <c r="CV56" s="154"/>
    </row>
    <row r="57" spans="1:78" ht="14.2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7"/>
      <c r="T57" s="17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1" t="s">
        <v>18</v>
      </c>
      <c r="BQ58" s="141"/>
      <c r="BR58" s="141"/>
      <c r="BS58" s="141"/>
      <c r="BT58" s="141"/>
      <c r="BU58" s="141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9"/>
      <c r="CJ58" s="139"/>
      <c r="CK58" s="13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8" t="s">
        <v>0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9"/>
      <c r="T61" s="179"/>
      <c r="U61" s="1"/>
      <c r="CJ61" s="142" t="s">
        <v>19</v>
      </c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</row>
    <row r="62" spans="1:100" ht="14.2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9"/>
      <c r="T62" s="179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5" t="s">
        <v>171</v>
      </c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1:100" ht="14.2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9"/>
      <c r="T63" s="179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74" t="s">
        <v>20</v>
      </c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</row>
    <row r="64" spans="1:21" ht="7.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7" t="s">
        <v>165</v>
      </c>
      <c r="T64" s="177"/>
      <c r="U64" s="1"/>
    </row>
    <row r="65" spans="1:100" ht="14.2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7"/>
      <c r="T65" s="17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6" t="s">
        <v>21</v>
      </c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8"/>
      <c r="BZ65" s="159" t="s">
        <v>5</v>
      </c>
      <c r="CA65" s="159"/>
      <c r="CB65" s="159"/>
      <c r="CC65" s="159"/>
      <c r="CE65" s="160" t="s">
        <v>139</v>
      </c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2"/>
    </row>
    <row r="66" spans="1:100" ht="14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7"/>
      <c r="T66" s="177"/>
      <c r="U66" s="1"/>
      <c r="W66" s="172" t="s">
        <v>7</v>
      </c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Y66" s="173" t="s">
        <v>16</v>
      </c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8"/>
      <c r="BZ66" s="159" t="s">
        <v>6</v>
      </c>
      <c r="CA66" s="159"/>
      <c r="CB66" s="159"/>
      <c r="CC66" s="159"/>
      <c r="CE66" s="163" t="s">
        <v>15</v>
      </c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2"/>
    </row>
    <row r="67" spans="1:100" ht="14.2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7"/>
      <c r="T67" s="17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64" t="str">
        <f>AP47</f>
        <v>Гострый  Константин  Владимирович </v>
      </c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</row>
    <row r="68" spans="1:100" ht="14.2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7"/>
      <c r="T68" s="177"/>
      <c r="U68" s="1"/>
      <c r="W68" s="165" t="s">
        <v>9</v>
      </c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P68" s="136" t="str">
        <f>AP48</f>
        <v>ст. Павловская, ул. Первомайская, 28, кв. 8</v>
      </c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7" t="s">
        <v>25</v>
      </c>
      <c r="CL68" s="137"/>
      <c r="CM68" s="137"/>
      <c r="CN68" s="137"/>
      <c r="CO68" s="137"/>
      <c r="CP68" s="136" t="str">
        <f>CP48</f>
        <v>918-4724593</v>
      </c>
      <c r="CQ68" s="136"/>
      <c r="CR68" s="136"/>
      <c r="CS68" s="136"/>
      <c r="CT68" s="136"/>
      <c r="CU68" s="136"/>
      <c r="CV68" s="136"/>
    </row>
    <row r="69" spans="1:100" ht="14.2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7"/>
      <c r="T69" s="177"/>
      <c r="U69" s="1"/>
      <c r="W69" s="166" t="s">
        <v>174</v>
      </c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45" t="s">
        <v>13</v>
      </c>
      <c r="CO69" s="145"/>
      <c r="CP69" s="145"/>
      <c r="CQ69" s="145"/>
      <c r="CR69" s="145"/>
      <c r="CS69" s="145"/>
      <c r="CT69" s="145"/>
      <c r="CU69" s="145"/>
      <c r="CV69" s="145"/>
    </row>
    <row r="70" spans="1:100" ht="14.25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7"/>
      <c r="T70" s="177"/>
      <c r="U70" s="1"/>
      <c r="W70" s="170" t="s">
        <v>10</v>
      </c>
      <c r="X70" s="165"/>
      <c r="Y70" s="165"/>
      <c r="Z70" s="165"/>
      <c r="AA70" s="165">
        <f>AA50</f>
        <v>2808</v>
      </c>
      <c r="AB70" s="165"/>
      <c r="AC70" s="165"/>
      <c r="AD70" s="165"/>
      <c r="AE70" s="165"/>
      <c r="AF70" s="165"/>
      <c r="AG70" s="165"/>
      <c r="AH70" s="14"/>
      <c r="AI70" s="165" t="s">
        <v>154</v>
      </c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40" t="s">
        <v>12</v>
      </c>
      <c r="BQ70" s="140"/>
      <c r="BR70" s="140"/>
      <c r="BS70" s="140"/>
      <c r="BT70" s="140"/>
      <c r="BU70" s="140"/>
      <c r="BV70" s="171">
        <f aca="true" t="shared" si="4" ref="BV70:BV76">BV50</f>
        <v>10.84</v>
      </c>
      <c r="BW70" s="171"/>
      <c r="BX70" s="171"/>
      <c r="BY70" s="171"/>
      <c r="BZ70" s="171"/>
      <c r="CA70" s="171"/>
      <c r="CB70" s="171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46">
        <f>SUM(CD50:CL56)</f>
        <v>4450.64</v>
      </c>
      <c r="CO70" s="147"/>
      <c r="CP70" s="147"/>
      <c r="CQ70" s="147"/>
      <c r="CR70" s="147"/>
      <c r="CS70" s="147"/>
      <c r="CT70" s="147"/>
      <c r="CU70" s="147"/>
      <c r="CV70" s="148"/>
    </row>
    <row r="71" spans="1:100" ht="14.2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7"/>
      <c r="T71" s="177"/>
      <c r="U71" s="1"/>
      <c r="W71" s="3" t="s">
        <v>172</v>
      </c>
      <c r="X71" s="4"/>
      <c r="Y71" s="4"/>
      <c r="Z71" s="4" t="s">
        <v>164</v>
      </c>
      <c r="AA71" s="4"/>
      <c r="AB71" s="4"/>
      <c r="AC71" s="4"/>
      <c r="AD71" s="4"/>
      <c r="AE71" s="4"/>
      <c r="AF71" s="4"/>
      <c r="AG71" s="15"/>
      <c r="AH71" s="14"/>
      <c r="AI71" s="165" t="s">
        <v>159</v>
      </c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4"/>
      <c r="BH71" s="138">
        <f>BH70</f>
        <v>46.5</v>
      </c>
      <c r="BI71" s="139"/>
      <c r="BJ71" s="139"/>
      <c r="BK71" s="139"/>
      <c r="BL71" s="139"/>
      <c r="BM71" s="139"/>
      <c r="BN71" s="139"/>
      <c r="BO71" s="139"/>
      <c r="BP71" s="144" t="s">
        <v>12</v>
      </c>
      <c r="BQ71" s="144"/>
      <c r="BR71" s="144"/>
      <c r="BS71" s="144"/>
      <c r="BT71" s="144"/>
      <c r="BU71" s="144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49"/>
      <c r="CO71" s="150"/>
      <c r="CP71" s="150"/>
      <c r="CQ71" s="150"/>
      <c r="CR71" s="150"/>
      <c r="CS71" s="150"/>
      <c r="CT71" s="150"/>
      <c r="CU71" s="150"/>
      <c r="CV71" s="151"/>
    </row>
    <row r="72" spans="1:100" ht="14.25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7"/>
      <c r="T72" s="17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5" t="s">
        <v>150</v>
      </c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40" t="s">
        <v>12</v>
      </c>
      <c r="BQ72" s="140"/>
      <c r="BR72" s="140"/>
      <c r="BS72" s="140"/>
      <c r="BT72" s="140"/>
      <c r="BU72" s="140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49"/>
      <c r="CO72" s="150"/>
      <c r="CP72" s="150"/>
      <c r="CQ72" s="150"/>
      <c r="CR72" s="150"/>
      <c r="CS72" s="150"/>
      <c r="CT72" s="150"/>
      <c r="CU72" s="150"/>
      <c r="CV72" s="151"/>
    </row>
    <row r="73" spans="1:100" ht="14.25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7"/>
      <c r="T73" s="177"/>
      <c r="U73" s="1"/>
      <c r="W73" s="3" t="s">
        <v>177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5" t="s">
        <v>161</v>
      </c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4"/>
      <c r="BH73" s="139">
        <f>BH53</f>
        <v>8</v>
      </c>
      <c r="BI73" s="139"/>
      <c r="BJ73" s="139"/>
      <c r="BK73" s="139"/>
      <c r="BL73" s="139"/>
      <c r="BM73" s="139"/>
      <c r="BN73" s="139"/>
      <c r="BO73" s="139"/>
      <c r="BP73" s="165" t="s">
        <v>14</v>
      </c>
      <c r="BQ73" s="165"/>
      <c r="BR73" s="165"/>
      <c r="BS73" s="165"/>
      <c r="BT73" s="165"/>
      <c r="BU73" s="165"/>
      <c r="BV73" s="135">
        <f t="shared" si="4"/>
        <v>356.85</v>
      </c>
      <c r="BW73" s="165"/>
      <c r="BX73" s="165"/>
      <c r="BY73" s="165"/>
      <c r="BZ73" s="165"/>
      <c r="CA73" s="165"/>
      <c r="CB73" s="165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49"/>
      <c r="CO73" s="150"/>
      <c r="CP73" s="150"/>
      <c r="CQ73" s="150"/>
      <c r="CR73" s="150"/>
      <c r="CS73" s="150"/>
      <c r="CT73" s="150"/>
      <c r="CU73" s="150"/>
      <c r="CV73" s="151"/>
    </row>
    <row r="74" spans="1:100" ht="14.2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7"/>
      <c r="T74" s="177"/>
      <c r="U74" s="1"/>
      <c r="W74" s="3" t="s">
        <v>176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5" t="s">
        <v>153</v>
      </c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4"/>
      <c r="BH74" s="139">
        <f>BH54</f>
        <v>10</v>
      </c>
      <c r="BI74" s="139"/>
      <c r="BJ74" s="139"/>
      <c r="BK74" s="139"/>
      <c r="BL74" s="139"/>
      <c r="BM74" s="139"/>
      <c r="BN74" s="139"/>
      <c r="BO74" s="139"/>
      <c r="BP74" s="165" t="s">
        <v>14</v>
      </c>
      <c r="BQ74" s="165"/>
      <c r="BR74" s="165"/>
      <c r="BS74" s="165"/>
      <c r="BT74" s="165"/>
      <c r="BU74" s="165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49"/>
      <c r="CO74" s="150"/>
      <c r="CP74" s="150"/>
      <c r="CQ74" s="150"/>
      <c r="CR74" s="150"/>
      <c r="CS74" s="150"/>
      <c r="CT74" s="150"/>
      <c r="CU74" s="150"/>
      <c r="CV74" s="151"/>
    </row>
    <row r="75" spans="1:100" s="24" customFormat="1" ht="14.2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7"/>
      <c r="T75" s="17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43" t="s">
        <v>166</v>
      </c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4"/>
      <c r="BH75" s="139">
        <f>BH55</f>
        <v>13.5</v>
      </c>
      <c r="BI75" s="139"/>
      <c r="BJ75" s="139"/>
      <c r="BK75" s="139"/>
      <c r="BL75" s="139"/>
      <c r="BM75" s="139"/>
      <c r="BN75" s="139"/>
      <c r="BO75" s="139"/>
      <c r="BP75" s="143" t="s">
        <v>160</v>
      </c>
      <c r="BQ75" s="143"/>
      <c r="BR75" s="143"/>
      <c r="BS75" s="143"/>
      <c r="BT75" s="143"/>
      <c r="BU75" s="143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49"/>
      <c r="CO75" s="150"/>
      <c r="CP75" s="150"/>
      <c r="CQ75" s="150"/>
      <c r="CR75" s="150"/>
      <c r="CS75" s="150"/>
      <c r="CT75" s="150"/>
      <c r="CU75" s="150"/>
      <c r="CV75" s="151"/>
    </row>
    <row r="76" spans="1:100" ht="14.25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7"/>
      <c r="T76" s="177"/>
      <c r="U76" s="1"/>
      <c r="W76" s="5" t="s">
        <v>162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64" t="s">
        <v>170</v>
      </c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64" t="s">
        <v>14</v>
      </c>
      <c r="BQ76" s="164"/>
      <c r="BR76" s="164"/>
      <c r="BS76" s="164"/>
      <c r="BT76" s="164"/>
      <c r="BU76" s="164"/>
      <c r="BV76" s="169">
        <f t="shared" si="4"/>
        <v>42.1</v>
      </c>
      <c r="BW76" s="169"/>
      <c r="BX76" s="169"/>
      <c r="BY76" s="169"/>
      <c r="BZ76" s="169"/>
      <c r="CA76" s="169"/>
      <c r="CB76" s="169"/>
      <c r="CC76" s="13"/>
      <c r="CD76" s="169">
        <f>CD56</f>
        <v>757.8000000000001</v>
      </c>
      <c r="CE76" s="169"/>
      <c r="CF76" s="169"/>
      <c r="CG76" s="169"/>
      <c r="CH76" s="169"/>
      <c r="CI76" s="169"/>
      <c r="CJ76" s="169"/>
      <c r="CK76" s="169"/>
      <c r="CL76" s="169"/>
      <c r="CM76" s="13"/>
      <c r="CN76" s="152"/>
      <c r="CO76" s="153"/>
      <c r="CP76" s="153"/>
      <c r="CQ76" s="153"/>
      <c r="CR76" s="153"/>
      <c r="CS76" s="153"/>
      <c r="CT76" s="153"/>
      <c r="CU76" s="153"/>
      <c r="CV76" s="154"/>
    </row>
    <row r="77" spans="1:78" ht="14.25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7"/>
      <c r="T77" s="17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1" t="s">
        <v>18</v>
      </c>
      <c r="BQ78" s="141"/>
      <c r="BR78" s="141"/>
      <c r="BS78" s="141"/>
      <c r="BT78" s="141"/>
      <c r="BU78" s="141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2">
      <selection activeCell="G53" sqref="G53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7.75390625" style="16" customWidth="1"/>
    <col min="5" max="5" width="7.25390625" style="0" customWidth="1"/>
    <col min="6" max="6" width="5.375" style="11" bestFit="1" customWidth="1"/>
    <col min="7" max="7" width="4.875" style="0" bestFit="1" customWidth="1"/>
    <col min="8" max="8" width="4.00390625" style="34" customWidth="1"/>
  </cols>
  <sheetData>
    <row r="1" spans="1:8" ht="14.25">
      <c r="A1" s="11" t="s">
        <v>149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168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299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169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276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291</v>
      </c>
      <c r="B6" s="11" t="s">
        <v>36</v>
      </c>
      <c r="C6" s="11" t="s">
        <v>293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156</v>
      </c>
      <c r="B7" s="11" t="s">
        <v>37</v>
      </c>
      <c r="C7" s="20" t="s">
        <v>220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137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155</v>
      </c>
      <c r="B11" s="11" t="s">
        <v>46</v>
      </c>
      <c r="C11" s="11" t="s">
        <v>221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285</v>
      </c>
      <c r="B12" s="11" t="s">
        <v>47</v>
      </c>
      <c r="C12" s="11" t="s">
        <v>294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44.9</v>
      </c>
      <c r="E14" s="16">
        <v>44.9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301</v>
      </c>
      <c r="B16" s="11" t="s">
        <v>57</v>
      </c>
      <c r="C16" s="11" t="s">
        <v>58</v>
      </c>
      <c r="D16" s="16">
        <f t="shared" si="0"/>
        <v>44.5</v>
      </c>
      <c r="E16" s="16">
        <v>44.5</v>
      </c>
      <c r="F16" s="16"/>
      <c r="G16" s="11">
        <v>2816</v>
      </c>
      <c r="H16" s="35">
        <v>0</v>
      </c>
    </row>
    <row r="17" spans="1:8" ht="14.25">
      <c r="A17" s="11" t="s">
        <v>59</v>
      </c>
      <c r="B17" s="11" t="s">
        <v>60</v>
      </c>
      <c r="C17" s="11" t="s">
        <v>222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61</v>
      </c>
      <c r="B18" s="11" t="s">
        <v>62</v>
      </c>
      <c r="C18" s="11" t="s">
        <v>63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64</v>
      </c>
      <c r="B19" s="11" t="s">
        <v>65</v>
      </c>
      <c r="C19" s="11" t="s">
        <v>66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67</v>
      </c>
      <c r="B20" s="11" t="s">
        <v>68</v>
      </c>
      <c r="C20" s="11" t="s">
        <v>135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69</v>
      </c>
      <c r="B21" s="11" t="s">
        <v>70</v>
      </c>
      <c r="C21" s="11" t="s">
        <v>71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167</v>
      </c>
      <c r="B22" s="11" t="s">
        <v>72</v>
      </c>
      <c r="C22" s="11" t="s">
        <v>73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74</v>
      </c>
      <c r="B23" s="11" t="s">
        <v>75</v>
      </c>
      <c r="C23" s="11" t="s">
        <v>76</v>
      </c>
      <c r="D23" s="16">
        <f t="shared" si="0"/>
        <v>83.69999999999999</v>
      </c>
      <c r="E23" s="16">
        <v>75.6</v>
      </c>
      <c r="F23" s="16">
        <v>8.1</v>
      </c>
      <c r="G23" s="11">
        <v>2823</v>
      </c>
      <c r="H23" s="35">
        <v>0</v>
      </c>
    </row>
    <row r="24" spans="1:8" ht="14.25">
      <c r="A24" s="11" t="s">
        <v>77</v>
      </c>
      <c r="B24" s="11" t="s">
        <v>78</v>
      </c>
      <c r="C24" s="11" t="s">
        <v>79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80</v>
      </c>
      <c r="B25" s="11" t="s">
        <v>81</v>
      </c>
      <c r="C25" s="11" t="s">
        <v>136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82</v>
      </c>
      <c r="B26" s="11" t="s">
        <v>83</v>
      </c>
      <c r="C26" s="11" t="s">
        <v>84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85</v>
      </c>
      <c r="B27" s="11" t="s">
        <v>86</v>
      </c>
      <c r="C27" s="11" t="s">
        <v>87</v>
      </c>
      <c r="D27" s="16">
        <f t="shared" si="0"/>
        <v>62.8</v>
      </c>
      <c r="E27" s="16">
        <v>59.3</v>
      </c>
      <c r="F27" s="16">
        <v>3.5</v>
      </c>
      <c r="G27" s="11">
        <v>2827</v>
      </c>
      <c r="H27" s="35">
        <v>2</v>
      </c>
    </row>
    <row r="28" spans="1:8" ht="14.25">
      <c r="A28" s="11" t="s">
        <v>290</v>
      </c>
      <c r="B28" s="11" t="s">
        <v>88</v>
      </c>
      <c r="C28" s="11" t="s">
        <v>295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277</v>
      </c>
      <c r="B29" s="11" t="s">
        <v>89</v>
      </c>
      <c r="C29" s="11" t="s">
        <v>90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91</v>
      </c>
      <c r="B30" s="11" t="s">
        <v>92</v>
      </c>
      <c r="C30" s="11" t="s">
        <v>93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178</v>
      </c>
      <c r="B31" s="11" t="s">
        <v>94</v>
      </c>
      <c r="C31" s="11" t="s">
        <v>95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292</v>
      </c>
      <c r="B33" s="11" t="s">
        <v>96</v>
      </c>
      <c r="C33" s="11" t="s">
        <v>296</v>
      </c>
      <c r="D33" s="16">
        <f t="shared" si="0"/>
        <v>57.8</v>
      </c>
      <c r="E33" s="16">
        <v>57.8</v>
      </c>
      <c r="F33" s="16"/>
      <c r="G33" s="11">
        <v>2833</v>
      </c>
      <c r="H33" s="35">
        <v>1</v>
      </c>
    </row>
    <row r="34" spans="1:8" ht="14.25">
      <c r="A34" s="11" t="s">
        <v>282</v>
      </c>
      <c r="B34" s="11" t="s">
        <v>97</v>
      </c>
      <c r="C34" s="11" t="s">
        <v>297</v>
      </c>
      <c r="D34" s="16">
        <f t="shared" si="0"/>
        <v>76.5</v>
      </c>
      <c r="E34" s="16">
        <v>76.5</v>
      </c>
      <c r="F34" s="16"/>
      <c r="G34" s="11">
        <v>2834</v>
      </c>
      <c r="H34" s="35">
        <v>2</v>
      </c>
    </row>
    <row r="35" spans="1:8" ht="14.25">
      <c r="A35" s="11" t="s">
        <v>98</v>
      </c>
      <c r="B35" s="11" t="s">
        <v>99</v>
      </c>
      <c r="C35" s="11" t="s">
        <v>100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101</v>
      </c>
      <c r="B36" s="11" t="s">
        <v>102</v>
      </c>
      <c r="C36" s="11" t="s">
        <v>103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286</v>
      </c>
      <c r="B37" s="11" t="s">
        <v>104</v>
      </c>
      <c r="C37" s="11" t="s">
        <v>287</v>
      </c>
      <c r="D37" s="16">
        <f t="shared" si="0"/>
        <v>47.1</v>
      </c>
      <c r="E37" s="16">
        <v>47.1</v>
      </c>
      <c r="F37" s="16"/>
      <c r="G37" s="11">
        <v>2837</v>
      </c>
      <c r="H37" s="35">
        <v>2</v>
      </c>
    </row>
    <row r="38" spans="1:8" ht="14.25">
      <c r="A38" s="11" t="s">
        <v>116</v>
      </c>
      <c r="B38" s="11" t="s">
        <v>105</v>
      </c>
      <c r="C38" s="11" t="s">
        <v>289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106</v>
      </c>
      <c r="B39" s="11" t="s">
        <v>107</v>
      </c>
      <c r="C39" s="11" t="s">
        <v>108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148</v>
      </c>
      <c r="B40" s="11" t="s">
        <v>109</v>
      </c>
      <c r="C40" s="11" t="s">
        <v>110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111</v>
      </c>
      <c r="B41" s="11" t="s">
        <v>112</v>
      </c>
      <c r="C41" s="11" t="s">
        <v>113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158</v>
      </c>
      <c r="B42" s="11" t="s">
        <v>114</v>
      </c>
      <c r="C42" s="11" t="s">
        <v>115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288</v>
      </c>
      <c r="B43" s="11" t="s">
        <v>117</v>
      </c>
      <c r="C43" s="11" t="s">
        <v>298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118</v>
      </c>
      <c r="B44" s="11" t="s">
        <v>119</v>
      </c>
      <c r="C44" s="18" t="s">
        <v>140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120</v>
      </c>
      <c r="B45" s="11" t="s">
        <v>121</v>
      </c>
      <c r="C45" s="11" t="s">
        <v>122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151</v>
      </c>
      <c r="B46" s="11" t="s">
        <v>123</v>
      </c>
      <c r="C46" s="11" t="s">
        <v>124</v>
      </c>
      <c r="D46" s="16">
        <f t="shared" si="0"/>
        <v>46.6</v>
      </c>
      <c r="E46" s="16">
        <v>46.6</v>
      </c>
      <c r="F46" s="16"/>
      <c r="G46" s="11">
        <v>2846</v>
      </c>
      <c r="H46" s="35">
        <v>2</v>
      </c>
    </row>
    <row r="47" spans="1:8" ht="14.25">
      <c r="A47" s="11" t="s">
        <v>125</v>
      </c>
      <c r="B47" s="11" t="s">
        <v>126</v>
      </c>
      <c r="C47" s="11" t="s">
        <v>127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128</v>
      </c>
      <c r="B48" s="11" t="s">
        <v>129</v>
      </c>
      <c r="C48" s="11" t="s">
        <v>138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163</v>
      </c>
      <c r="B49" s="11" t="s">
        <v>130</v>
      </c>
      <c r="C49" s="11" t="s">
        <v>131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132</v>
      </c>
      <c r="B50" s="11" t="s">
        <v>133</v>
      </c>
      <c r="C50" s="11" t="s">
        <v>134</v>
      </c>
      <c r="D50" s="16">
        <v>49.3</v>
      </c>
      <c r="E50" s="16">
        <v>49.3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4:8" ht="14.25">
      <c r="D52" s="16">
        <f>SUM(D1:D50)</f>
        <v>2770.1999999999994</v>
      </c>
      <c r="E52" s="16">
        <f>SUM(E1:E50)</f>
        <v>2735.2</v>
      </c>
      <c r="F52" s="16">
        <f>SUM(F1:F51)</f>
        <v>35</v>
      </c>
      <c r="H52" s="3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I11" sqref="I11:L11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68"/>
      <c r="B1" s="257" t="s">
        <v>203</v>
      </c>
      <c r="C1" s="258"/>
      <c r="D1" s="258"/>
      <c r="E1" s="258"/>
      <c r="F1" s="258"/>
      <c r="G1" s="258"/>
      <c r="H1" s="258"/>
      <c r="I1" s="258"/>
      <c r="J1" s="258"/>
      <c r="K1" s="258"/>
      <c r="L1" s="259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DB1" s="27">
        <v>3</v>
      </c>
    </row>
    <row r="2" spans="1:50" ht="30" customHeight="1">
      <c r="A2" s="73" t="s">
        <v>245</v>
      </c>
      <c r="B2" s="260" t="s">
        <v>246</v>
      </c>
      <c r="C2" s="261"/>
      <c r="D2" s="261"/>
      <c r="E2" s="261"/>
      <c r="F2" s="261"/>
      <c r="G2" s="261"/>
      <c r="H2" s="261"/>
      <c r="I2" s="261"/>
      <c r="J2" s="261"/>
      <c r="K2" s="261"/>
      <c r="L2" s="262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</row>
    <row r="3" spans="1:50" ht="18.75" customHeight="1">
      <c r="A3" s="74"/>
      <c r="B3" s="75" t="s">
        <v>247</v>
      </c>
      <c r="C3" s="76" t="str">
        <f>INDEX('[1]жильцы'!A:A,DB1)</f>
        <v>Колмычок   Алексей  Михайлович </v>
      </c>
      <c r="D3" s="77"/>
      <c r="E3" s="77"/>
      <c r="F3" s="77"/>
      <c r="G3" s="180" t="str">
        <f>INDEX('[1]жильцы'!B:B,DB1)</f>
        <v>ст. Павловская, ул. Первомайская, 28, кв. 3</v>
      </c>
      <c r="H3" s="181"/>
      <c r="I3" s="181"/>
      <c r="J3" s="181"/>
      <c r="K3" s="181"/>
      <c r="L3" s="182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</row>
    <row r="4" spans="1:50" s="28" customFormat="1" ht="27.75" customHeight="1">
      <c r="A4" s="67"/>
      <c r="B4" s="263" t="s">
        <v>248</v>
      </c>
      <c r="C4" s="264"/>
      <c r="D4" s="264"/>
      <c r="E4" s="264"/>
      <c r="F4" s="264"/>
      <c r="G4" s="264"/>
      <c r="H4" s="264"/>
      <c r="I4" s="264"/>
      <c r="J4" s="264"/>
      <c r="K4" s="264"/>
      <c r="L4" s="265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</row>
    <row r="5" spans="1:50" s="27" customFormat="1" ht="31.5" customHeight="1">
      <c r="A5" s="68"/>
      <c r="B5" s="100" t="s">
        <v>183</v>
      </c>
      <c r="C5" s="192" t="s">
        <v>249</v>
      </c>
      <c r="D5" s="193"/>
      <c r="E5" s="193"/>
      <c r="F5" s="193"/>
      <c r="G5" s="194"/>
      <c r="H5" s="282" t="s">
        <v>184</v>
      </c>
      <c r="I5" s="283"/>
      <c r="J5" s="284"/>
      <c r="K5" s="192" t="s">
        <v>185</v>
      </c>
      <c r="L5" s="194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</row>
    <row r="6" spans="1:50" s="27" customFormat="1" ht="14.25" customHeight="1">
      <c r="A6" s="68"/>
      <c r="B6" s="251" t="s">
        <v>186</v>
      </c>
      <c r="C6" s="195" t="s">
        <v>273</v>
      </c>
      <c r="D6" s="196"/>
      <c r="E6" s="196"/>
      <c r="F6" s="196"/>
      <c r="G6" s="197"/>
      <c r="H6" s="216">
        <f>INDEX('[1]жильцы'!G:G,DB1)</f>
        <v>2803</v>
      </c>
      <c r="I6" s="217"/>
      <c r="J6" s="218"/>
      <c r="K6" s="271">
        <f>L38</f>
        <v>854.5662496000001</v>
      </c>
      <c r="L6" s="272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</row>
    <row r="7" spans="1:50" s="27" customFormat="1" ht="48.75" customHeight="1">
      <c r="A7" s="68"/>
      <c r="B7" s="252"/>
      <c r="C7" s="198"/>
      <c r="D7" s="199"/>
      <c r="E7" s="199"/>
      <c r="F7" s="199"/>
      <c r="G7" s="200"/>
      <c r="H7" s="219"/>
      <c r="I7" s="220"/>
      <c r="J7" s="221"/>
      <c r="K7" s="273"/>
      <c r="L7" s="274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</row>
    <row r="8" spans="1:50" s="27" customFormat="1" ht="17.25" customHeight="1">
      <c r="A8" s="68"/>
      <c r="B8" s="251" t="s">
        <v>187</v>
      </c>
      <c r="C8" s="235" t="s">
        <v>216</v>
      </c>
      <c r="D8" s="236"/>
      <c r="E8" s="236"/>
      <c r="F8" s="237"/>
      <c r="G8" s="101" t="s">
        <v>233</v>
      </c>
      <c r="H8" s="216" t="s">
        <v>267</v>
      </c>
      <c r="I8" s="217"/>
      <c r="J8" s="218"/>
      <c r="K8" s="275">
        <f>G8+L38-G9</f>
        <v>-1477.8337504</v>
      </c>
      <c r="L8" s="276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</row>
    <row r="9" spans="1:50" s="27" customFormat="1" ht="16.5" customHeight="1">
      <c r="A9" s="68"/>
      <c r="B9" s="281"/>
      <c r="C9" s="235" t="s">
        <v>224</v>
      </c>
      <c r="D9" s="236"/>
      <c r="E9" s="236"/>
      <c r="F9" s="237"/>
      <c r="G9" s="102">
        <f>J31</f>
        <v>2332.4</v>
      </c>
      <c r="H9" s="268"/>
      <c r="I9" s="269"/>
      <c r="J9" s="270"/>
      <c r="K9" s="277"/>
      <c r="L9" s="2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</row>
    <row r="10" spans="1:50" s="27" customFormat="1" ht="17.25" customHeight="1">
      <c r="A10" s="68"/>
      <c r="B10" s="252"/>
      <c r="C10" s="201" t="s">
        <v>269</v>
      </c>
      <c r="D10" s="202"/>
      <c r="E10" s="202"/>
      <c r="F10" s="202"/>
      <c r="G10" s="203"/>
      <c r="H10" s="219"/>
      <c r="I10" s="220"/>
      <c r="J10" s="221"/>
      <c r="K10" s="279"/>
      <c r="L10" s="280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</row>
    <row r="11" spans="1:50" s="30" customFormat="1" ht="42" customHeight="1">
      <c r="A11" s="66"/>
      <c r="B11" s="266"/>
      <c r="C11" s="191"/>
      <c r="D11" s="78" t="s">
        <v>217</v>
      </c>
      <c r="E11" s="191"/>
      <c r="F11" s="191"/>
      <c r="G11" s="191"/>
      <c r="H11" s="78" t="s">
        <v>18</v>
      </c>
      <c r="I11" s="191"/>
      <c r="J11" s="191"/>
      <c r="K11" s="191"/>
      <c r="L11" s="2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</row>
    <row r="12" spans="1:12" s="37" customFormat="1" ht="31.5" customHeight="1">
      <c r="A12" s="73" t="s">
        <v>219</v>
      </c>
      <c r="B12" s="238" t="s">
        <v>250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40"/>
    </row>
    <row r="13" spans="1:12" ht="32.25" customHeight="1">
      <c r="A13" s="68"/>
      <c r="B13" s="243" t="s">
        <v>251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5"/>
    </row>
    <row r="14" spans="1:12" ht="18" customHeight="1">
      <c r="A14" s="68"/>
      <c r="B14" s="246" t="str">
        <f>C3</f>
        <v>Колмычок   Алексей  Михайлович 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8"/>
    </row>
    <row r="15" spans="1:12" ht="18.75" customHeight="1">
      <c r="A15" s="68"/>
      <c r="B15" s="79" t="s">
        <v>213</v>
      </c>
      <c r="C15" s="206" t="str">
        <f>INDEX('[1]жильцы'!B:B,DB1)</f>
        <v>ст. Павловская, ул. Первомайская, 28, кв. 3</v>
      </c>
      <c r="D15" s="208"/>
      <c r="E15" s="208"/>
      <c r="F15" s="208"/>
      <c r="G15" s="208"/>
      <c r="H15" s="207"/>
      <c r="I15" s="79" t="s">
        <v>212</v>
      </c>
      <c r="J15" s="206" t="str">
        <f>INDEX('[1]жильцы'!C:C,DB1)</f>
        <v>5-77-30</v>
      </c>
      <c r="K15" s="208"/>
      <c r="L15" s="207"/>
    </row>
    <row r="16" spans="1:12" ht="16.5" customHeight="1">
      <c r="A16" s="68"/>
      <c r="B16" s="206" t="s">
        <v>228</v>
      </c>
      <c r="C16" s="207"/>
      <c r="D16" s="99">
        <f>INDEX('[1]жильцы'!E:E,DB1)</f>
        <v>35.2</v>
      </c>
      <c r="E16" s="103" t="s">
        <v>252</v>
      </c>
      <c r="F16" s="206" t="s">
        <v>215</v>
      </c>
      <c r="G16" s="208"/>
      <c r="H16" s="207"/>
      <c r="I16" s="99">
        <f>INDEX('[1]жильцы'!D:D,DB1)</f>
        <v>35.2</v>
      </c>
      <c r="J16" s="222" t="s">
        <v>12</v>
      </c>
      <c r="K16" s="222"/>
      <c r="L16" s="223"/>
    </row>
    <row r="17" spans="1:12" ht="18" customHeight="1">
      <c r="A17" s="68"/>
      <c r="B17" s="206" t="s">
        <v>214</v>
      </c>
      <c r="C17" s="207"/>
      <c r="D17" s="99">
        <f>INDEX('[1]жильцы'!H:H,DB1)</f>
        <v>1</v>
      </c>
      <c r="E17" s="104" t="s">
        <v>218</v>
      </c>
      <c r="F17" s="224" t="s">
        <v>270</v>
      </c>
      <c r="G17" s="225"/>
      <c r="H17" s="226"/>
      <c r="I17" s="105">
        <v>2731.9</v>
      </c>
      <c r="J17" s="183" t="s">
        <v>12</v>
      </c>
      <c r="K17" s="183"/>
      <c r="L17" s="184"/>
    </row>
    <row r="18" spans="1:12" ht="14.25" customHeight="1" hidden="1">
      <c r="A18" s="68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68"/>
      <c r="B19" s="289" t="s">
        <v>271</v>
      </c>
      <c r="C19" s="290"/>
      <c r="D19" s="290"/>
      <c r="E19" s="290"/>
      <c r="F19" s="290"/>
      <c r="G19" s="290"/>
      <c r="H19" s="290"/>
      <c r="I19" s="290"/>
      <c r="J19" s="253"/>
      <c r="K19" s="253"/>
      <c r="L19" s="254"/>
      <c r="M19" s="38"/>
    </row>
    <row r="20" spans="1:12" ht="14.25">
      <c r="A20" s="68"/>
      <c r="B20" s="291"/>
      <c r="C20" s="292"/>
      <c r="D20" s="292"/>
      <c r="E20" s="292"/>
      <c r="F20" s="292"/>
      <c r="G20" s="292"/>
      <c r="H20" s="292"/>
      <c r="I20" s="292"/>
      <c r="J20" s="255"/>
      <c r="K20" s="255"/>
      <c r="L20" s="256"/>
    </row>
    <row r="21" spans="1:12" ht="14.25">
      <c r="A21" s="68"/>
      <c r="B21" s="291"/>
      <c r="C21" s="292"/>
      <c r="D21" s="292"/>
      <c r="E21" s="292"/>
      <c r="F21" s="292"/>
      <c r="G21" s="292"/>
      <c r="H21" s="292"/>
      <c r="I21" s="292"/>
      <c r="J21" s="295" t="s">
        <v>268</v>
      </c>
      <c r="K21" s="296"/>
      <c r="L21" s="214">
        <f>G8+L38-G9</f>
        <v>-1477.8337504</v>
      </c>
    </row>
    <row r="22" spans="1:12" ht="14.25" customHeight="1">
      <c r="A22" s="68"/>
      <c r="B22" s="293"/>
      <c r="C22" s="294"/>
      <c r="D22" s="294"/>
      <c r="E22" s="294"/>
      <c r="F22" s="294"/>
      <c r="G22" s="294"/>
      <c r="H22" s="294"/>
      <c r="I22" s="294"/>
      <c r="J22" s="297"/>
      <c r="K22" s="298"/>
      <c r="L22" s="215"/>
    </row>
    <row r="23" spans="2:12" s="68" customFormat="1" ht="48" customHeight="1" thickBot="1">
      <c r="B23" s="185"/>
      <c r="C23" s="186"/>
      <c r="D23" s="80" t="s">
        <v>217</v>
      </c>
      <c r="E23" s="187"/>
      <c r="F23" s="187"/>
      <c r="G23" s="187"/>
      <c r="H23" s="80" t="s">
        <v>18</v>
      </c>
      <c r="I23" s="187"/>
      <c r="J23" s="187"/>
      <c r="K23" s="187"/>
      <c r="L23" s="188"/>
    </row>
    <row r="24" spans="1:12" s="37" customFormat="1" ht="35.25" customHeight="1" thickTop="1">
      <c r="A24" s="81" t="s">
        <v>253</v>
      </c>
      <c r="B24" s="209" t="s">
        <v>254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1"/>
    </row>
    <row r="25" spans="1:12" ht="30" customHeight="1">
      <c r="A25" s="68"/>
      <c r="B25" s="212" t="s">
        <v>188</v>
      </c>
      <c r="C25" s="204" t="s">
        <v>189</v>
      </c>
      <c r="D25" s="241" t="s">
        <v>206</v>
      </c>
      <c r="E25" s="242"/>
      <c r="F25" s="227" t="s">
        <v>204</v>
      </c>
      <c r="G25" s="228"/>
      <c r="H25" s="241" t="s">
        <v>205</v>
      </c>
      <c r="I25" s="242"/>
      <c r="J25" s="249" t="s">
        <v>255</v>
      </c>
      <c r="K25" s="249" t="s">
        <v>210</v>
      </c>
      <c r="L25" s="233" t="s">
        <v>231</v>
      </c>
    </row>
    <row r="26" spans="1:12" ht="29.25" customHeight="1">
      <c r="A26" s="68"/>
      <c r="B26" s="213"/>
      <c r="C26" s="205"/>
      <c r="D26" s="82" t="s">
        <v>256</v>
      </c>
      <c r="E26" s="82" t="s">
        <v>257</v>
      </c>
      <c r="F26" s="229"/>
      <c r="G26" s="230"/>
      <c r="H26" s="82" t="s">
        <v>256</v>
      </c>
      <c r="I26" s="82" t="s">
        <v>257</v>
      </c>
      <c r="J26" s="250"/>
      <c r="K26" s="250"/>
      <c r="L26" s="234"/>
    </row>
    <row r="27" spans="1:12" ht="16.5" customHeight="1">
      <c r="A27" s="68"/>
      <c r="B27" s="70">
        <v>1</v>
      </c>
      <c r="C27" s="70">
        <v>2</v>
      </c>
      <c r="D27" s="70">
        <v>3</v>
      </c>
      <c r="E27" s="70">
        <v>4</v>
      </c>
      <c r="F27" s="231">
        <v>5</v>
      </c>
      <c r="G27" s="232"/>
      <c r="H27" s="70">
        <v>6</v>
      </c>
      <c r="I27" s="70">
        <v>7</v>
      </c>
      <c r="J27" s="70">
        <v>8</v>
      </c>
      <c r="K27" s="70">
        <v>9</v>
      </c>
      <c r="L27" s="36">
        <v>10</v>
      </c>
    </row>
    <row r="28" spans="1:12" ht="15.75" customHeight="1">
      <c r="A28" s="68"/>
      <c r="B28" s="29" t="s">
        <v>190</v>
      </c>
      <c r="C28" s="31" t="s">
        <v>191</v>
      </c>
      <c r="D28" s="83">
        <f>D16</f>
        <v>35.2</v>
      </c>
      <c r="E28" s="83">
        <v>0</v>
      </c>
      <c r="F28" s="189">
        <v>10.84</v>
      </c>
      <c r="G28" s="190"/>
      <c r="H28" s="84">
        <f>D28*F28</f>
        <v>381.56800000000004</v>
      </c>
      <c r="I28" s="84">
        <v>0</v>
      </c>
      <c r="J28" s="83"/>
      <c r="K28" s="83"/>
      <c r="L28" s="84">
        <f>H28</f>
        <v>381.56800000000004</v>
      </c>
    </row>
    <row r="29" spans="1:12" ht="15" customHeight="1">
      <c r="A29" s="68"/>
      <c r="B29" s="29" t="s">
        <v>192</v>
      </c>
      <c r="C29" s="31" t="s">
        <v>191</v>
      </c>
      <c r="D29" s="83">
        <f>D16</f>
        <v>35.2</v>
      </c>
      <c r="E29" s="83">
        <v>0</v>
      </c>
      <c r="F29" s="189">
        <v>1.48</v>
      </c>
      <c r="G29" s="190"/>
      <c r="H29" s="84">
        <f>D29*F29</f>
        <v>52.096000000000004</v>
      </c>
      <c r="I29" s="84">
        <v>0</v>
      </c>
      <c r="J29" s="83"/>
      <c r="K29" s="83"/>
      <c r="L29" s="84">
        <f>H29</f>
        <v>52.096000000000004</v>
      </c>
    </row>
    <row r="30" spans="1:12" ht="13.5" customHeight="1">
      <c r="A30" s="68"/>
      <c r="B30" s="29" t="s">
        <v>193</v>
      </c>
      <c r="C30" s="31" t="s">
        <v>191</v>
      </c>
      <c r="D30" s="83">
        <f>I16</f>
        <v>35.2</v>
      </c>
      <c r="E30" s="83">
        <v>0</v>
      </c>
      <c r="F30" s="189">
        <v>0</v>
      </c>
      <c r="G30" s="190"/>
      <c r="H30" s="84">
        <v>0</v>
      </c>
      <c r="I30" s="84">
        <v>0</v>
      </c>
      <c r="J30" s="83"/>
      <c r="K30" s="83"/>
      <c r="L30" s="84">
        <f>H30</f>
        <v>0</v>
      </c>
    </row>
    <row r="31" spans="1:12" ht="14.25">
      <c r="A31" s="68"/>
      <c r="B31" s="29" t="s">
        <v>194</v>
      </c>
      <c r="C31" s="31" t="s">
        <v>195</v>
      </c>
      <c r="D31" s="83">
        <f>I44</f>
        <v>0</v>
      </c>
      <c r="E31" s="83">
        <v>0</v>
      </c>
      <c r="F31" s="189">
        <v>159.81</v>
      </c>
      <c r="G31" s="190"/>
      <c r="H31" s="84">
        <f>D31*F31</f>
        <v>0</v>
      </c>
      <c r="I31" s="84">
        <v>0</v>
      </c>
      <c r="J31" s="85">
        <v>2332.4</v>
      </c>
      <c r="K31" s="83"/>
      <c r="L31" s="84">
        <f>H31</f>
        <v>0</v>
      </c>
    </row>
    <row r="32" spans="1:12" ht="14.25">
      <c r="A32" s="68"/>
      <c r="B32" s="29" t="s">
        <v>196</v>
      </c>
      <c r="C32" s="31" t="s">
        <v>191</v>
      </c>
      <c r="D32" s="83">
        <f>D16</f>
        <v>35.2</v>
      </c>
      <c r="E32" s="85" t="str">
        <f>K44</f>
        <v>0,009</v>
      </c>
      <c r="F32" s="189">
        <v>160.82</v>
      </c>
      <c r="G32" s="190"/>
      <c r="H32" s="84">
        <v>0</v>
      </c>
      <c r="I32" s="84">
        <f>D32*E32*F32</f>
        <v>50.947776000000005</v>
      </c>
      <c r="J32" s="83"/>
      <c r="K32" s="83"/>
      <c r="L32" s="84">
        <f>I32</f>
        <v>50.947776000000005</v>
      </c>
    </row>
    <row r="33" spans="1:12" ht="14.25">
      <c r="A33" s="68"/>
      <c r="B33" s="29" t="s">
        <v>197</v>
      </c>
      <c r="C33" s="31" t="s">
        <v>195</v>
      </c>
      <c r="D33" s="83">
        <f>I45</f>
        <v>5</v>
      </c>
      <c r="E33" s="83">
        <v>0</v>
      </c>
      <c r="F33" s="189">
        <v>25.17</v>
      </c>
      <c r="G33" s="190"/>
      <c r="H33" s="84">
        <f>D33*F33</f>
        <v>125.85000000000001</v>
      </c>
      <c r="I33" s="84">
        <v>0</v>
      </c>
      <c r="J33" s="83"/>
      <c r="K33" s="83"/>
      <c r="L33" s="84">
        <f>H33</f>
        <v>125.85000000000001</v>
      </c>
    </row>
    <row r="34" spans="1:12" ht="14.25">
      <c r="A34" s="68"/>
      <c r="B34" s="29" t="s">
        <v>198</v>
      </c>
      <c r="C34" s="31" t="s">
        <v>191</v>
      </c>
      <c r="D34" s="83">
        <f>D16</f>
        <v>35.2</v>
      </c>
      <c r="E34" s="85" t="str">
        <f>K45</f>
        <v>0,0154</v>
      </c>
      <c r="F34" s="189">
        <v>25.17</v>
      </c>
      <c r="G34" s="190"/>
      <c r="H34" s="84">
        <v>0</v>
      </c>
      <c r="I34" s="84">
        <f>D34*E34*F34</f>
        <v>13.644153600000001</v>
      </c>
      <c r="J34" s="83"/>
      <c r="K34" s="83"/>
      <c r="L34" s="84">
        <f>I34</f>
        <v>13.644153600000001</v>
      </c>
    </row>
    <row r="35" spans="1:12" ht="14.25">
      <c r="A35" s="68"/>
      <c r="B35" s="29" t="s">
        <v>199</v>
      </c>
      <c r="C35" s="31" t="s">
        <v>195</v>
      </c>
      <c r="D35" s="83">
        <f>I46</f>
        <v>5</v>
      </c>
      <c r="E35" s="83">
        <v>0</v>
      </c>
      <c r="F35" s="189">
        <v>42.1</v>
      </c>
      <c r="G35" s="190"/>
      <c r="H35" s="84">
        <f>D35*F35</f>
        <v>210.5</v>
      </c>
      <c r="I35" s="84">
        <v>0</v>
      </c>
      <c r="J35" s="83"/>
      <c r="K35" s="83"/>
      <c r="L35" s="84">
        <f>H35</f>
        <v>210.5</v>
      </c>
    </row>
    <row r="36" spans="1:12" ht="14.25">
      <c r="A36" s="68"/>
      <c r="B36" s="29" t="s">
        <v>200</v>
      </c>
      <c r="C36" s="31" t="s">
        <v>209</v>
      </c>
      <c r="D36" s="83">
        <f>I48</f>
        <v>1</v>
      </c>
      <c r="E36" s="83">
        <v>0</v>
      </c>
      <c r="F36" s="189">
        <v>2.26</v>
      </c>
      <c r="G36" s="190"/>
      <c r="H36" s="84">
        <f>D36*F36</f>
        <v>2.26</v>
      </c>
      <c r="I36" s="84">
        <v>0</v>
      </c>
      <c r="J36" s="83"/>
      <c r="K36" s="83"/>
      <c r="L36" s="84">
        <f>H36</f>
        <v>2.26</v>
      </c>
    </row>
    <row r="37" spans="1:12" ht="13.5" customHeight="1">
      <c r="A37" s="68"/>
      <c r="B37" s="29" t="s">
        <v>201</v>
      </c>
      <c r="C37" s="31" t="s">
        <v>191</v>
      </c>
      <c r="D37" s="83">
        <f>D16</f>
        <v>35.2</v>
      </c>
      <c r="E37" s="86" t="str">
        <f>K47</f>
        <v>0,2225</v>
      </c>
      <c r="F37" s="189">
        <v>2.26</v>
      </c>
      <c r="G37" s="190"/>
      <c r="H37" s="84">
        <v>0</v>
      </c>
      <c r="I37" s="84">
        <f>D37*E37*F37</f>
        <v>17.70032</v>
      </c>
      <c r="J37" s="83"/>
      <c r="K37" s="87"/>
      <c r="L37" s="88">
        <f>I37</f>
        <v>17.70032</v>
      </c>
    </row>
    <row r="38" spans="1:12" ht="28.5" customHeight="1">
      <c r="A38" s="68"/>
      <c r="B38" s="29" t="s">
        <v>202</v>
      </c>
      <c r="C38" s="33"/>
      <c r="D38" s="83"/>
      <c r="E38" s="83"/>
      <c r="F38" s="189"/>
      <c r="G38" s="190"/>
      <c r="H38" s="83"/>
      <c r="I38" s="83"/>
      <c r="J38" s="83"/>
      <c r="K38" s="89"/>
      <c r="L38" s="106">
        <f>L28+L29+L30+L31+L32+L33+L34+L35+L36+L37</f>
        <v>854.5662496000001</v>
      </c>
    </row>
    <row r="39" spans="2:12" s="37" customFormat="1" ht="33.75" customHeight="1">
      <c r="B39" s="285" t="s">
        <v>258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</row>
    <row r="40" spans="1:12" ht="30.75" customHeight="1">
      <c r="A40" s="68"/>
      <c r="B40" s="287" t="s">
        <v>188</v>
      </c>
      <c r="C40" s="231" t="s">
        <v>207</v>
      </c>
      <c r="D40" s="232"/>
      <c r="E40" s="231" t="s">
        <v>208</v>
      </c>
      <c r="F40" s="299"/>
      <c r="G40" s="299"/>
      <c r="H40" s="232"/>
      <c r="I40" s="231" t="s">
        <v>259</v>
      </c>
      <c r="J40" s="299"/>
      <c r="K40" s="232"/>
      <c r="L40" s="286"/>
    </row>
    <row r="41" spans="1:12" ht="40.5" customHeight="1">
      <c r="A41" s="68"/>
      <c r="B41" s="288"/>
      <c r="C41" s="31" t="s">
        <v>272</v>
      </c>
      <c r="D41" s="31" t="s">
        <v>230</v>
      </c>
      <c r="E41" s="31" t="s">
        <v>260</v>
      </c>
      <c r="F41" s="31" t="s">
        <v>261</v>
      </c>
      <c r="G41" s="31" t="s">
        <v>229</v>
      </c>
      <c r="H41" s="31" t="s">
        <v>262</v>
      </c>
      <c r="I41" s="31" t="s">
        <v>211</v>
      </c>
      <c r="J41" s="31" t="s">
        <v>230</v>
      </c>
      <c r="K41" s="90" t="s">
        <v>232</v>
      </c>
      <c r="L41" s="286"/>
    </row>
    <row r="42" spans="1:12" ht="14.25">
      <c r="A42" s="68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91">
        <v>9</v>
      </c>
      <c r="K42" s="43">
        <v>10</v>
      </c>
      <c r="L42" s="286"/>
    </row>
    <row r="43" spans="1:12" ht="15.75" customHeight="1">
      <c r="A43" s="68"/>
      <c r="B43" s="29" t="s">
        <v>193</v>
      </c>
      <c r="C43" s="83">
        <f>D16</f>
        <v>35.2</v>
      </c>
      <c r="D43" s="83">
        <v>0</v>
      </c>
      <c r="E43" s="83">
        <f>D16</f>
        <v>35.2</v>
      </c>
      <c r="F43" s="83">
        <v>0</v>
      </c>
      <c r="G43" s="83">
        <v>0</v>
      </c>
      <c r="H43" s="83">
        <v>0</v>
      </c>
      <c r="I43" s="83">
        <v>0</v>
      </c>
      <c r="J43" s="92">
        <v>0</v>
      </c>
      <c r="K43" s="93">
        <v>0</v>
      </c>
      <c r="L43" s="286"/>
    </row>
    <row r="44" spans="1:12" ht="14.25">
      <c r="A44" s="68"/>
      <c r="B44" s="29" t="s">
        <v>194</v>
      </c>
      <c r="C44" s="83">
        <v>3.15</v>
      </c>
      <c r="D44" s="83">
        <v>0</v>
      </c>
      <c r="E44" s="83">
        <v>116</v>
      </c>
      <c r="F44" s="83">
        <v>116</v>
      </c>
      <c r="G44" s="83">
        <v>89.67</v>
      </c>
      <c r="H44" s="83">
        <v>65.5</v>
      </c>
      <c r="I44" s="83">
        <f>E44-F44</f>
        <v>0</v>
      </c>
      <c r="J44" s="92">
        <f>G44-H44</f>
        <v>24.17</v>
      </c>
      <c r="K44" s="94" t="s">
        <v>263</v>
      </c>
      <c r="L44" s="286"/>
    </row>
    <row r="45" spans="1:12" ht="14.25">
      <c r="A45" s="68"/>
      <c r="B45" s="29" t="s">
        <v>197</v>
      </c>
      <c r="C45" s="83">
        <v>6.85</v>
      </c>
      <c r="D45" s="83">
        <v>0</v>
      </c>
      <c r="E45" s="83">
        <v>85</v>
      </c>
      <c r="F45" s="83">
        <v>80</v>
      </c>
      <c r="G45" s="83">
        <v>280</v>
      </c>
      <c r="H45" s="83">
        <v>238</v>
      </c>
      <c r="I45" s="83">
        <f>E45-F45</f>
        <v>5</v>
      </c>
      <c r="J45" s="92">
        <f>G45-H45</f>
        <v>42</v>
      </c>
      <c r="K45" s="94" t="s">
        <v>264</v>
      </c>
      <c r="L45" s="286"/>
    </row>
    <row r="46" spans="1:12" ht="14.25">
      <c r="A46" s="68"/>
      <c r="B46" s="29" t="s">
        <v>199</v>
      </c>
      <c r="C46" s="83">
        <f>SUM(C44:C45)</f>
        <v>10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f>I44+I45</f>
        <v>5</v>
      </c>
      <c r="J46" s="92">
        <v>0</v>
      </c>
      <c r="K46" s="93">
        <v>0</v>
      </c>
      <c r="L46" s="286"/>
    </row>
    <row r="47" spans="1:12" ht="14.25" customHeight="1">
      <c r="A47" s="68"/>
      <c r="B47" s="29" t="s">
        <v>223</v>
      </c>
      <c r="C47" s="83">
        <v>0</v>
      </c>
      <c r="D47" s="83">
        <v>0</v>
      </c>
      <c r="E47" s="85" t="s">
        <v>238</v>
      </c>
      <c r="F47" s="85" t="s">
        <v>226</v>
      </c>
      <c r="G47" s="85" t="s">
        <v>265</v>
      </c>
      <c r="H47" s="83">
        <v>6002</v>
      </c>
      <c r="I47" s="83">
        <f>E47-F47</f>
        <v>96</v>
      </c>
      <c r="J47" s="95">
        <f>G47-H47</f>
        <v>648</v>
      </c>
      <c r="K47" s="94" t="s">
        <v>266</v>
      </c>
      <c r="L47" s="286"/>
    </row>
    <row r="48" spans="1:12" ht="14.25">
      <c r="A48" s="68"/>
      <c r="B48" s="96" t="s">
        <v>200</v>
      </c>
      <c r="C48" s="97">
        <v>1</v>
      </c>
      <c r="D48" s="97">
        <v>0</v>
      </c>
      <c r="E48" s="97">
        <f>C48</f>
        <v>1</v>
      </c>
      <c r="F48" s="97">
        <v>0</v>
      </c>
      <c r="G48" s="97">
        <v>0</v>
      </c>
      <c r="H48" s="97">
        <v>0</v>
      </c>
      <c r="I48" s="97">
        <f>E48</f>
        <v>1</v>
      </c>
      <c r="J48" s="98">
        <v>0</v>
      </c>
      <c r="K48" s="97">
        <v>0</v>
      </c>
      <c r="L48" s="286"/>
    </row>
    <row r="49" spans="1:12" ht="14.25">
      <c r="A49" s="68"/>
      <c r="B49" s="72"/>
      <c r="C49" s="71"/>
      <c r="D49" s="71"/>
      <c r="E49" s="71"/>
      <c r="F49" s="71"/>
      <c r="G49" s="71"/>
      <c r="H49" s="71"/>
      <c r="I49" s="71"/>
      <c r="J49" s="71"/>
      <c r="K49" s="71"/>
      <c r="L49" s="69"/>
    </row>
    <row r="50" spans="1:12" ht="14.25">
      <c r="A50" s="68"/>
      <c r="B50" s="71"/>
      <c r="C50" s="71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4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25">
      <selection activeCell="G61" sqref="G61"/>
    </sheetView>
  </sheetViews>
  <sheetFormatPr defaultColWidth="9.00390625" defaultRowHeight="14.25"/>
  <cols>
    <col min="1" max="1" width="22.125" style="0" customWidth="1"/>
    <col min="2" max="2" width="4.375" style="0" customWidth="1"/>
    <col min="3" max="3" width="6.25390625" style="0" customWidth="1"/>
    <col min="4" max="4" width="4.125" style="39" customWidth="1"/>
    <col min="5" max="5" width="5.375" style="40" customWidth="1"/>
    <col min="6" max="6" width="6.75390625" style="0" customWidth="1"/>
    <col min="7" max="7" width="5.125" style="45" customWidth="1"/>
    <col min="8" max="8" width="5.625" style="45" customWidth="1"/>
    <col min="9" max="9" width="4.00390625" style="46" customWidth="1"/>
    <col min="10" max="10" width="5.75390625" style="0" customWidth="1"/>
    <col min="11" max="11" width="5.625" style="0" customWidth="1"/>
    <col min="12" max="12" width="5.375" style="0" customWidth="1"/>
    <col min="13" max="51" width="1.75390625" style="0" customWidth="1"/>
    <col min="52" max="52" width="2.00390625" style="0" customWidth="1"/>
  </cols>
  <sheetData>
    <row r="1" spans="1:106" ht="18" customHeight="1">
      <c r="A1" s="311" t="s">
        <v>327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DB1">
        <v>3</v>
      </c>
    </row>
    <row r="2" spans="1:12" s="119" customFormat="1" ht="38.25" customHeight="1">
      <c r="A2" s="116" t="s">
        <v>225</v>
      </c>
      <c r="B2" s="117" t="s">
        <v>242</v>
      </c>
      <c r="C2" s="117" t="s">
        <v>306</v>
      </c>
      <c r="D2" s="117" t="s">
        <v>241</v>
      </c>
      <c r="E2" s="118" t="s">
        <v>320</v>
      </c>
      <c r="F2" s="118" t="s">
        <v>315</v>
      </c>
      <c r="G2" s="118" t="s">
        <v>240</v>
      </c>
      <c r="H2" s="118" t="s">
        <v>319</v>
      </c>
      <c r="I2" s="117" t="s">
        <v>308</v>
      </c>
      <c r="J2" s="117" t="s">
        <v>244</v>
      </c>
      <c r="K2" s="117" t="s">
        <v>243</v>
      </c>
      <c r="L2" s="117" t="s">
        <v>318</v>
      </c>
    </row>
    <row r="3" spans="1:12" ht="15" customHeight="1">
      <c r="A3" s="52" t="s">
        <v>149</v>
      </c>
      <c r="B3" s="55">
        <v>2801</v>
      </c>
      <c r="C3" s="107">
        <v>49.7</v>
      </c>
      <c r="D3" s="56">
        <v>0</v>
      </c>
      <c r="E3" s="58">
        <f>F59</f>
        <v>0.18156678674089438</v>
      </c>
      <c r="F3" s="107">
        <f>C3*G3*E3</f>
        <v>31.76401993959903</v>
      </c>
      <c r="G3" s="107">
        <v>3.52</v>
      </c>
      <c r="H3" s="107">
        <f aca="true" t="shared" si="0" ref="H3:H15">F3+I3</f>
        <v>31.76401993959903</v>
      </c>
      <c r="I3" s="57">
        <f>D3*G3</f>
        <v>0</v>
      </c>
      <c r="J3" s="58" t="s">
        <v>332</v>
      </c>
      <c r="K3" s="58" t="s">
        <v>326</v>
      </c>
      <c r="L3" s="59">
        <f aca="true" t="shared" si="1" ref="L3:L52">J3-K3</f>
        <v>44</v>
      </c>
    </row>
    <row r="4" spans="1:18" ht="14.25">
      <c r="A4" s="53" t="s">
        <v>304</v>
      </c>
      <c r="B4" s="60">
        <v>2802</v>
      </c>
      <c r="C4" s="120">
        <v>46.9</v>
      </c>
      <c r="D4" s="61">
        <v>0</v>
      </c>
      <c r="E4" s="130">
        <f>F59</f>
        <v>0.18156678674089438</v>
      </c>
      <c r="F4" s="108">
        <f aca="true" t="shared" si="2" ref="F4:F34">C4*E4*G4</f>
        <v>29.97449768948077</v>
      </c>
      <c r="G4" s="108">
        <f>G3</f>
        <v>3.52</v>
      </c>
      <c r="H4" s="108">
        <f t="shared" si="0"/>
        <v>29.97449768948077</v>
      </c>
      <c r="I4" s="61">
        <f aca="true" t="shared" si="3" ref="I4:I34">D4*G4</f>
        <v>0</v>
      </c>
      <c r="J4" s="61">
        <v>21001</v>
      </c>
      <c r="K4" s="61">
        <v>20874</v>
      </c>
      <c r="L4" s="62">
        <f t="shared" si="1"/>
        <v>127</v>
      </c>
      <c r="M4" s="41"/>
      <c r="N4" s="41"/>
      <c r="O4" s="41"/>
      <c r="P4" s="41"/>
      <c r="Q4" s="41"/>
      <c r="R4" s="41"/>
    </row>
    <row r="5" spans="1:18" ht="14.25">
      <c r="A5" s="53" t="s">
        <v>299</v>
      </c>
      <c r="B5" s="60">
        <v>2803</v>
      </c>
      <c r="C5" s="120">
        <v>35.2</v>
      </c>
      <c r="D5" s="61">
        <v>0</v>
      </c>
      <c r="E5" s="130">
        <f>F59</f>
        <v>0.18156678674089438</v>
      </c>
      <c r="F5" s="108">
        <f t="shared" si="2"/>
        <v>22.49685114434378</v>
      </c>
      <c r="G5" s="108">
        <f>G3</f>
        <v>3.52</v>
      </c>
      <c r="H5" s="108">
        <f t="shared" si="0"/>
        <v>22.49685114434378</v>
      </c>
      <c r="I5" s="61">
        <f t="shared" si="3"/>
        <v>0</v>
      </c>
      <c r="J5" s="61">
        <v>5796</v>
      </c>
      <c r="K5" s="61">
        <v>5726</v>
      </c>
      <c r="L5" s="62">
        <f t="shared" si="1"/>
        <v>70</v>
      </c>
      <c r="M5" s="41"/>
      <c r="N5" s="41"/>
      <c r="O5" s="41"/>
      <c r="P5" s="41"/>
      <c r="Q5" s="41"/>
      <c r="R5" s="41"/>
    </row>
    <row r="6" spans="1:12" ht="14.25">
      <c r="A6" s="53" t="s">
        <v>169</v>
      </c>
      <c r="B6" s="60">
        <v>2804</v>
      </c>
      <c r="C6" s="120">
        <v>48.1</v>
      </c>
      <c r="D6" s="61">
        <v>0</v>
      </c>
      <c r="E6" s="130">
        <f>F59</f>
        <v>0.18156678674089438</v>
      </c>
      <c r="F6" s="108">
        <f t="shared" si="2"/>
        <v>30.74143579667431</v>
      </c>
      <c r="G6" s="108">
        <f>G3</f>
        <v>3.52</v>
      </c>
      <c r="H6" s="108">
        <f t="shared" si="0"/>
        <v>30.74143579667431</v>
      </c>
      <c r="I6" s="61">
        <f t="shared" si="3"/>
        <v>0</v>
      </c>
      <c r="J6" s="61">
        <v>10524</v>
      </c>
      <c r="K6" s="61">
        <v>10481</v>
      </c>
      <c r="L6" s="62">
        <f t="shared" si="1"/>
        <v>43</v>
      </c>
    </row>
    <row r="7" spans="1:12" ht="14.25">
      <c r="A7" s="53" t="s">
        <v>317</v>
      </c>
      <c r="B7" s="60">
        <v>2805</v>
      </c>
      <c r="C7" s="120">
        <v>47.4</v>
      </c>
      <c r="D7" s="61">
        <v>0</v>
      </c>
      <c r="E7" s="130">
        <f>F59</f>
        <v>0.18156678674089438</v>
      </c>
      <c r="F7" s="108">
        <f t="shared" si="2"/>
        <v>30.294055234144743</v>
      </c>
      <c r="G7" s="108">
        <f>G3</f>
        <v>3.52</v>
      </c>
      <c r="H7" s="108">
        <f t="shared" si="0"/>
        <v>30.294055234144743</v>
      </c>
      <c r="I7" s="61">
        <f t="shared" si="3"/>
        <v>0</v>
      </c>
      <c r="J7" s="61">
        <v>21773</v>
      </c>
      <c r="K7" s="61">
        <v>21715</v>
      </c>
      <c r="L7" s="62">
        <f t="shared" si="1"/>
        <v>58</v>
      </c>
    </row>
    <row r="8" spans="1:12" ht="14.25">
      <c r="A8" s="53" t="s">
        <v>322</v>
      </c>
      <c r="B8" s="60">
        <v>2806</v>
      </c>
      <c r="C8" s="120">
        <v>48.4</v>
      </c>
      <c r="D8" s="61">
        <v>0</v>
      </c>
      <c r="E8" s="130">
        <f>F59</f>
        <v>0.18156678674089438</v>
      </c>
      <c r="F8" s="108">
        <f t="shared" si="2"/>
        <v>30.933170323472694</v>
      </c>
      <c r="G8" s="108">
        <f>G3</f>
        <v>3.52</v>
      </c>
      <c r="H8" s="108">
        <f t="shared" si="0"/>
        <v>30.933170323472694</v>
      </c>
      <c r="I8" s="61">
        <f t="shared" si="3"/>
        <v>0</v>
      </c>
      <c r="J8" s="61">
        <v>23474</v>
      </c>
      <c r="K8" s="61">
        <v>23328</v>
      </c>
      <c r="L8" s="62">
        <f t="shared" si="1"/>
        <v>146</v>
      </c>
    </row>
    <row r="9" spans="1:12" ht="14.25">
      <c r="A9" s="53" t="s">
        <v>311</v>
      </c>
      <c r="B9" s="60">
        <v>28007</v>
      </c>
      <c r="C9" s="120">
        <v>49.7</v>
      </c>
      <c r="D9" s="61">
        <v>0</v>
      </c>
      <c r="E9" s="130">
        <f>F59</f>
        <v>0.18156678674089438</v>
      </c>
      <c r="F9" s="108">
        <f t="shared" si="2"/>
        <v>31.764019939599027</v>
      </c>
      <c r="G9" s="108">
        <f>G3</f>
        <v>3.52</v>
      </c>
      <c r="H9" s="108">
        <f t="shared" si="0"/>
        <v>31.764019939599027</v>
      </c>
      <c r="I9" s="61">
        <f t="shared" si="3"/>
        <v>0</v>
      </c>
      <c r="J9" s="61">
        <v>14307</v>
      </c>
      <c r="K9" s="61">
        <v>13711</v>
      </c>
      <c r="L9" s="62">
        <f t="shared" si="1"/>
        <v>596</v>
      </c>
    </row>
    <row r="10" spans="1:12" ht="14.25">
      <c r="A10" s="53" t="s">
        <v>303</v>
      </c>
      <c r="B10" s="60">
        <v>28081</v>
      </c>
      <c r="C10" s="120">
        <v>46.5</v>
      </c>
      <c r="D10" s="61">
        <v>0</v>
      </c>
      <c r="E10" s="130">
        <f>F59</f>
        <v>0.18156678674089438</v>
      </c>
      <c r="F10" s="108">
        <f t="shared" si="2"/>
        <v>29.718851653749592</v>
      </c>
      <c r="G10" s="108">
        <f>G3</f>
        <v>3.52</v>
      </c>
      <c r="H10" s="108">
        <f t="shared" si="0"/>
        <v>29.718851653749592</v>
      </c>
      <c r="I10" s="61">
        <f t="shared" si="3"/>
        <v>0</v>
      </c>
      <c r="J10" s="61">
        <v>16220</v>
      </c>
      <c r="K10" s="61">
        <v>16220</v>
      </c>
      <c r="L10" s="62">
        <f t="shared" si="1"/>
        <v>0</v>
      </c>
    </row>
    <row r="11" spans="1:12" ht="14.25">
      <c r="A11" s="53" t="s">
        <v>305</v>
      </c>
      <c r="B11" s="60">
        <v>28009</v>
      </c>
      <c r="C11" s="120">
        <v>48.6</v>
      </c>
      <c r="D11" s="61">
        <v>0</v>
      </c>
      <c r="E11" s="130">
        <f>F59</f>
        <v>0.18156678674089438</v>
      </c>
      <c r="F11" s="108">
        <f t="shared" si="2"/>
        <v>31.060993341338285</v>
      </c>
      <c r="G11" s="108">
        <f>G3</f>
        <v>3.52</v>
      </c>
      <c r="H11" s="108">
        <f t="shared" si="0"/>
        <v>31.060993341338285</v>
      </c>
      <c r="I11" s="61">
        <f t="shared" si="3"/>
        <v>0</v>
      </c>
      <c r="J11" s="61">
        <v>4019</v>
      </c>
      <c r="K11" s="61">
        <v>4019</v>
      </c>
      <c r="L11" s="62">
        <f t="shared" si="1"/>
        <v>0</v>
      </c>
    </row>
    <row r="12" spans="1:12" ht="14.25">
      <c r="A12" s="53" t="s">
        <v>43</v>
      </c>
      <c r="B12" s="60">
        <v>2810</v>
      </c>
      <c r="C12" s="120">
        <v>48.8</v>
      </c>
      <c r="D12" s="61">
        <v>0</v>
      </c>
      <c r="E12" s="130">
        <f>F59</f>
        <v>0.18156678674089438</v>
      </c>
      <c r="F12" s="108">
        <f t="shared" si="2"/>
        <v>31.18881635920387</v>
      </c>
      <c r="G12" s="108">
        <f>G3</f>
        <v>3.52</v>
      </c>
      <c r="H12" s="108">
        <f t="shared" si="0"/>
        <v>31.18881635920387</v>
      </c>
      <c r="I12" s="61">
        <f t="shared" si="3"/>
        <v>0</v>
      </c>
      <c r="J12" s="61">
        <v>12820</v>
      </c>
      <c r="K12" s="61">
        <v>12750</v>
      </c>
      <c r="L12" s="62">
        <f t="shared" si="1"/>
        <v>70</v>
      </c>
    </row>
    <row r="13" spans="1:12" ht="14.25">
      <c r="A13" s="53" t="s">
        <v>279</v>
      </c>
      <c r="B13" s="60">
        <v>2811</v>
      </c>
      <c r="C13" s="120">
        <v>46.4</v>
      </c>
      <c r="D13" s="61">
        <v>0</v>
      </c>
      <c r="E13" s="130">
        <f>F59</f>
        <v>0.18156678674089438</v>
      </c>
      <c r="F13" s="108">
        <f t="shared" si="2"/>
        <v>29.654940144816795</v>
      </c>
      <c r="G13" s="108">
        <f>G3</f>
        <v>3.52</v>
      </c>
      <c r="H13" s="108">
        <f t="shared" si="0"/>
        <v>29.654940144816795</v>
      </c>
      <c r="I13" s="61">
        <f t="shared" si="3"/>
        <v>0</v>
      </c>
      <c r="J13" s="61">
        <v>18002</v>
      </c>
      <c r="K13" s="61">
        <v>17862</v>
      </c>
      <c r="L13" s="62">
        <f t="shared" si="1"/>
        <v>140</v>
      </c>
    </row>
    <row r="14" spans="1:12" ht="14.25">
      <c r="A14" s="53" t="s">
        <v>285</v>
      </c>
      <c r="B14" s="60">
        <v>2812</v>
      </c>
      <c r="C14" s="120">
        <v>48.1</v>
      </c>
      <c r="D14" s="61">
        <v>0</v>
      </c>
      <c r="E14" s="130">
        <f>F59</f>
        <v>0.18156678674089438</v>
      </c>
      <c r="F14" s="108">
        <f t="shared" si="2"/>
        <v>30.74143579667431</v>
      </c>
      <c r="G14" s="108">
        <f>G3</f>
        <v>3.52</v>
      </c>
      <c r="H14" s="108">
        <f t="shared" si="0"/>
        <v>30.74143579667431</v>
      </c>
      <c r="I14" s="61">
        <f t="shared" si="3"/>
        <v>0</v>
      </c>
      <c r="J14" s="61">
        <v>13253</v>
      </c>
      <c r="K14" s="61">
        <v>13129</v>
      </c>
      <c r="L14" s="62">
        <f t="shared" si="1"/>
        <v>124</v>
      </c>
    </row>
    <row r="15" spans="1:12" ht="14.25">
      <c r="A15" s="53" t="s">
        <v>280</v>
      </c>
      <c r="B15" s="60">
        <v>2813</v>
      </c>
      <c r="C15" s="120">
        <v>48.6</v>
      </c>
      <c r="D15" s="61">
        <v>0</v>
      </c>
      <c r="E15" s="130">
        <f>F59</f>
        <v>0.18156678674089438</v>
      </c>
      <c r="F15" s="108">
        <f t="shared" si="2"/>
        <v>31.060993341338285</v>
      </c>
      <c r="G15" s="108">
        <f>G3</f>
        <v>3.52</v>
      </c>
      <c r="H15" s="108">
        <f t="shared" si="0"/>
        <v>31.060993341338285</v>
      </c>
      <c r="I15" s="61">
        <f t="shared" si="3"/>
        <v>0</v>
      </c>
      <c r="J15" s="61">
        <v>10242</v>
      </c>
      <c r="K15" s="61">
        <v>10242</v>
      </c>
      <c r="L15" s="62">
        <f t="shared" si="1"/>
        <v>0</v>
      </c>
    </row>
    <row r="16" spans="1:12" ht="14.25">
      <c r="A16" s="53" t="s">
        <v>323</v>
      </c>
      <c r="B16" s="60">
        <v>28014</v>
      </c>
      <c r="C16" s="120">
        <v>48.7</v>
      </c>
      <c r="D16" s="61">
        <v>0</v>
      </c>
      <c r="E16" s="130">
        <f>F59</f>
        <v>0.18156678674089438</v>
      </c>
      <c r="F16" s="108">
        <f t="shared" si="2"/>
        <v>31.12490485027108</v>
      </c>
      <c r="G16" s="108">
        <f>G3</f>
        <v>3.52</v>
      </c>
      <c r="H16" s="108">
        <f>F16+I16</f>
        <v>31.12490485027108</v>
      </c>
      <c r="I16" s="61">
        <f t="shared" si="3"/>
        <v>0</v>
      </c>
      <c r="J16" s="61">
        <v>16209</v>
      </c>
      <c r="K16" s="61">
        <v>16029</v>
      </c>
      <c r="L16" s="62">
        <f t="shared" si="1"/>
        <v>180</v>
      </c>
    </row>
    <row r="17" spans="1:12" ht="14.25">
      <c r="A17" s="53" t="s">
        <v>281</v>
      </c>
      <c r="B17" s="60">
        <v>2815</v>
      </c>
      <c r="C17" s="120">
        <v>48.2</v>
      </c>
      <c r="D17" s="61">
        <v>0</v>
      </c>
      <c r="E17" s="130">
        <f>F59</f>
        <v>0.18156678674089438</v>
      </c>
      <c r="F17" s="108">
        <f t="shared" si="2"/>
        <v>30.80534730560711</v>
      </c>
      <c r="G17" s="108">
        <f>G3</f>
        <v>3.52</v>
      </c>
      <c r="H17" s="108">
        <f aca="true" t="shared" si="4" ref="H17:H52">F17+I17</f>
        <v>30.80534730560711</v>
      </c>
      <c r="I17" s="61">
        <f t="shared" si="3"/>
        <v>0</v>
      </c>
      <c r="J17" s="61">
        <v>13695</v>
      </c>
      <c r="K17" s="61">
        <v>13593</v>
      </c>
      <c r="L17" s="62">
        <f t="shared" si="1"/>
        <v>102</v>
      </c>
    </row>
    <row r="18" spans="1:12" ht="14.25">
      <c r="A18" s="53" t="s">
        <v>300</v>
      </c>
      <c r="B18" s="60">
        <v>2816</v>
      </c>
      <c r="C18" s="120">
        <v>49.9</v>
      </c>
      <c r="D18" s="61">
        <v>0</v>
      </c>
      <c r="E18" s="130">
        <f>F59</f>
        <v>0.18156678674089438</v>
      </c>
      <c r="F18" s="108">
        <f t="shared" si="2"/>
        <v>31.89184295746462</v>
      </c>
      <c r="G18" s="108">
        <f>G3</f>
        <v>3.52</v>
      </c>
      <c r="H18" s="108">
        <f t="shared" si="4"/>
        <v>31.89184295746462</v>
      </c>
      <c r="I18" s="61">
        <f t="shared" si="3"/>
        <v>0</v>
      </c>
      <c r="J18" s="61">
        <v>38239</v>
      </c>
      <c r="K18" s="61">
        <v>37886</v>
      </c>
      <c r="L18" s="62">
        <f t="shared" si="1"/>
        <v>353</v>
      </c>
    </row>
    <row r="19" spans="1:12" ht="14.25">
      <c r="A19" s="53" t="s">
        <v>314</v>
      </c>
      <c r="B19" s="60">
        <v>28017</v>
      </c>
      <c r="C19" s="120">
        <v>75</v>
      </c>
      <c r="D19" s="61">
        <v>0</v>
      </c>
      <c r="E19" s="130">
        <f>F59</f>
        <v>0.18156678674089438</v>
      </c>
      <c r="F19" s="108">
        <f t="shared" si="2"/>
        <v>47.93363169959612</v>
      </c>
      <c r="G19" s="108">
        <f>G3</f>
        <v>3.52</v>
      </c>
      <c r="H19" s="108">
        <f t="shared" si="4"/>
        <v>47.93363169959612</v>
      </c>
      <c r="I19" s="61">
        <f t="shared" si="3"/>
        <v>0</v>
      </c>
      <c r="J19" s="61">
        <v>37042</v>
      </c>
      <c r="K19" s="61">
        <v>36770</v>
      </c>
      <c r="L19" s="62">
        <f t="shared" si="1"/>
        <v>272</v>
      </c>
    </row>
    <row r="20" spans="1:12" ht="14.25">
      <c r="A20" s="53" t="s">
        <v>61</v>
      </c>
      <c r="B20" s="60">
        <v>2818</v>
      </c>
      <c r="C20" s="120">
        <v>57.8</v>
      </c>
      <c r="D20" s="61">
        <v>0</v>
      </c>
      <c r="E20" s="130">
        <f>F59</f>
        <v>0.18156678674089438</v>
      </c>
      <c r="F20" s="108">
        <f t="shared" si="2"/>
        <v>36.940852163155405</v>
      </c>
      <c r="G20" s="108">
        <f>G3</f>
        <v>3.52</v>
      </c>
      <c r="H20" s="108">
        <f t="shared" si="4"/>
        <v>36.940852163155405</v>
      </c>
      <c r="I20" s="61">
        <f t="shared" si="3"/>
        <v>0</v>
      </c>
      <c r="J20" s="61">
        <v>26095</v>
      </c>
      <c r="K20" s="61">
        <v>25847</v>
      </c>
      <c r="L20" s="62">
        <f t="shared" si="1"/>
        <v>248</v>
      </c>
    </row>
    <row r="21" spans="1:12" ht="14.25">
      <c r="A21" s="53" t="s">
        <v>64</v>
      </c>
      <c r="B21" s="60">
        <v>2819</v>
      </c>
      <c r="C21" s="120">
        <v>76</v>
      </c>
      <c r="D21" s="61">
        <v>0</v>
      </c>
      <c r="E21" s="130">
        <f>F59</f>
        <v>0.18156678674089438</v>
      </c>
      <c r="F21" s="108">
        <f t="shared" si="2"/>
        <v>48.572746788924064</v>
      </c>
      <c r="G21" s="108">
        <f>G3</f>
        <v>3.52</v>
      </c>
      <c r="H21" s="108">
        <f t="shared" si="4"/>
        <v>48.572746788924064</v>
      </c>
      <c r="I21" s="61">
        <f t="shared" si="3"/>
        <v>0</v>
      </c>
      <c r="J21" s="61">
        <v>17570</v>
      </c>
      <c r="K21" s="61">
        <v>17466</v>
      </c>
      <c r="L21" s="62">
        <f t="shared" si="1"/>
        <v>104</v>
      </c>
    </row>
    <row r="22" spans="1:12" ht="14.25">
      <c r="A22" s="53" t="s">
        <v>67</v>
      </c>
      <c r="B22" s="60">
        <v>2820</v>
      </c>
      <c r="C22" s="120">
        <v>58.1</v>
      </c>
      <c r="D22" s="61">
        <v>0</v>
      </c>
      <c r="E22" s="130">
        <f>F59</f>
        <v>0.18156678674089438</v>
      </c>
      <c r="F22" s="108">
        <f t="shared" si="2"/>
        <v>37.1325866899538</v>
      </c>
      <c r="G22" s="108">
        <f>G3</f>
        <v>3.52</v>
      </c>
      <c r="H22" s="108">
        <f t="shared" si="4"/>
        <v>37.1325866899538</v>
      </c>
      <c r="I22" s="61">
        <f t="shared" si="3"/>
        <v>0</v>
      </c>
      <c r="J22" s="61">
        <v>3004</v>
      </c>
      <c r="K22" s="61">
        <v>2996</v>
      </c>
      <c r="L22" s="62">
        <f t="shared" si="1"/>
        <v>8</v>
      </c>
    </row>
    <row r="23" spans="1:12" ht="14.25">
      <c r="A23" s="53" t="s">
        <v>69</v>
      </c>
      <c r="B23" s="60">
        <v>2821</v>
      </c>
      <c r="C23" s="120">
        <v>75.6</v>
      </c>
      <c r="D23" s="61">
        <v>0</v>
      </c>
      <c r="E23" s="130">
        <f>F59</f>
        <v>0.18156678674089438</v>
      </c>
      <c r="F23" s="108">
        <f t="shared" si="2"/>
        <v>48.31710075319288</v>
      </c>
      <c r="G23" s="108">
        <f>G3</f>
        <v>3.52</v>
      </c>
      <c r="H23" s="108">
        <f t="shared" si="4"/>
        <v>48.31710075319288</v>
      </c>
      <c r="I23" s="61">
        <f t="shared" si="3"/>
        <v>0</v>
      </c>
      <c r="J23" s="61">
        <v>16460</v>
      </c>
      <c r="K23" s="61">
        <v>16436</v>
      </c>
      <c r="L23" s="62">
        <f t="shared" si="1"/>
        <v>24</v>
      </c>
    </row>
    <row r="24" spans="1:12" ht="14.25">
      <c r="A24" s="53" t="s">
        <v>167</v>
      </c>
      <c r="B24" s="60">
        <v>2822</v>
      </c>
      <c r="C24" s="120">
        <v>57.6</v>
      </c>
      <c r="D24" s="61">
        <v>0</v>
      </c>
      <c r="E24" s="130">
        <f>F59</f>
        <v>0.18156678674089438</v>
      </c>
      <c r="F24" s="108">
        <f t="shared" si="2"/>
        <v>36.81302914528982</v>
      </c>
      <c r="G24" s="108">
        <f>G3</f>
        <v>3.52</v>
      </c>
      <c r="H24" s="108">
        <f t="shared" si="4"/>
        <v>36.81302914528982</v>
      </c>
      <c r="I24" s="61">
        <f t="shared" si="3"/>
        <v>0</v>
      </c>
      <c r="J24" s="61">
        <v>19904</v>
      </c>
      <c r="K24" s="61">
        <v>19712</v>
      </c>
      <c r="L24" s="62">
        <f t="shared" si="1"/>
        <v>192</v>
      </c>
    </row>
    <row r="25" spans="1:12" ht="14.25">
      <c r="A25" s="53" t="s">
        <v>302</v>
      </c>
      <c r="B25" s="60">
        <v>2823</v>
      </c>
      <c r="C25" s="120">
        <v>75.8</v>
      </c>
      <c r="D25" s="61">
        <v>0</v>
      </c>
      <c r="E25" s="130">
        <f>F59</f>
        <v>0.18156678674089438</v>
      </c>
      <c r="F25" s="108">
        <f t="shared" si="2"/>
        <v>48.44492377105847</v>
      </c>
      <c r="G25" s="108">
        <f>G3</f>
        <v>3.52</v>
      </c>
      <c r="H25" s="108">
        <f t="shared" si="4"/>
        <v>48.44492377105847</v>
      </c>
      <c r="I25" s="61">
        <f t="shared" si="3"/>
        <v>0</v>
      </c>
      <c r="J25" s="61">
        <v>23226</v>
      </c>
      <c r="K25" s="61">
        <v>22490</v>
      </c>
      <c r="L25" s="62">
        <f t="shared" si="1"/>
        <v>736</v>
      </c>
    </row>
    <row r="26" spans="1:12" ht="14.25">
      <c r="A26" s="53" t="s">
        <v>77</v>
      </c>
      <c r="B26" s="60">
        <v>2824</v>
      </c>
      <c r="C26" s="120">
        <v>57.5</v>
      </c>
      <c r="D26" s="61">
        <v>0</v>
      </c>
      <c r="E26" s="130">
        <f>F59</f>
        <v>0.18156678674089438</v>
      </c>
      <c r="F26" s="108">
        <f t="shared" si="2"/>
        <v>36.74911763635702</v>
      </c>
      <c r="G26" s="108">
        <f>G3</f>
        <v>3.52</v>
      </c>
      <c r="H26" s="108">
        <f t="shared" si="4"/>
        <v>36.74911763635702</v>
      </c>
      <c r="I26" s="61">
        <f t="shared" si="3"/>
        <v>0</v>
      </c>
      <c r="J26" s="61">
        <v>11668</v>
      </c>
      <c r="K26" s="61">
        <v>11502</v>
      </c>
      <c r="L26" s="62">
        <f t="shared" si="1"/>
        <v>166</v>
      </c>
    </row>
    <row r="27" spans="1:12" ht="14.25">
      <c r="A27" s="53" t="s">
        <v>325</v>
      </c>
      <c r="B27" s="60">
        <v>2825</v>
      </c>
      <c r="C27" s="120">
        <v>75.4</v>
      </c>
      <c r="D27" s="61">
        <v>0</v>
      </c>
      <c r="E27" s="130">
        <f>F59</f>
        <v>0.18156678674089438</v>
      </c>
      <c r="F27" s="108">
        <f t="shared" si="2"/>
        <v>48.1892777353273</v>
      </c>
      <c r="G27" s="108">
        <f>G3</f>
        <v>3.52</v>
      </c>
      <c r="H27" s="108">
        <f t="shared" si="4"/>
        <v>48.1892777353273</v>
      </c>
      <c r="I27" s="61">
        <f t="shared" si="3"/>
        <v>0</v>
      </c>
      <c r="J27" s="61">
        <v>22</v>
      </c>
      <c r="K27" s="61">
        <v>2</v>
      </c>
      <c r="L27" s="62">
        <f t="shared" si="1"/>
        <v>20</v>
      </c>
    </row>
    <row r="28" spans="1:12" ht="14.25">
      <c r="A28" s="53" t="s">
        <v>82</v>
      </c>
      <c r="B28" s="60">
        <v>2826</v>
      </c>
      <c r="C28" s="120">
        <v>74.4</v>
      </c>
      <c r="D28" s="61">
        <v>0</v>
      </c>
      <c r="E28" s="130">
        <f>F59</f>
        <v>0.18156678674089438</v>
      </c>
      <c r="F28" s="108">
        <f t="shared" si="2"/>
        <v>47.55016264599935</v>
      </c>
      <c r="G28" s="108">
        <f>G3</f>
        <v>3.52</v>
      </c>
      <c r="H28" s="108">
        <f t="shared" si="4"/>
        <v>47.55016264599935</v>
      </c>
      <c r="I28" s="61">
        <f t="shared" si="3"/>
        <v>0</v>
      </c>
      <c r="J28" s="61">
        <v>31705</v>
      </c>
      <c r="K28" s="61">
        <v>31431</v>
      </c>
      <c r="L28" s="62">
        <f t="shared" si="1"/>
        <v>274</v>
      </c>
    </row>
    <row r="29" spans="1:12" ht="14.25">
      <c r="A29" s="53" t="s">
        <v>85</v>
      </c>
      <c r="B29" s="60">
        <v>2827</v>
      </c>
      <c r="C29" s="120">
        <v>59.3</v>
      </c>
      <c r="D29" s="61">
        <v>0</v>
      </c>
      <c r="E29" s="130">
        <f>F59</f>
        <v>0.18156678674089438</v>
      </c>
      <c r="F29" s="108">
        <f t="shared" si="2"/>
        <v>37.89952479714733</v>
      </c>
      <c r="G29" s="108">
        <f>G3</f>
        <v>3.52</v>
      </c>
      <c r="H29" s="108">
        <f t="shared" si="4"/>
        <v>37.89952479714733</v>
      </c>
      <c r="I29" s="61">
        <f t="shared" si="3"/>
        <v>0</v>
      </c>
      <c r="J29" s="61">
        <v>12068</v>
      </c>
      <c r="K29" s="61">
        <v>12067</v>
      </c>
      <c r="L29" s="62">
        <f t="shared" si="1"/>
        <v>1</v>
      </c>
    </row>
    <row r="30" spans="1:12" ht="14.25">
      <c r="A30" s="53" t="s">
        <v>290</v>
      </c>
      <c r="B30" s="60">
        <v>2828</v>
      </c>
      <c r="C30" s="120">
        <v>74.8</v>
      </c>
      <c r="D30" s="61">
        <v>0</v>
      </c>
      <c r="E30" s="130">
        <f>F59</f>
        <v>0.18156678674089438</v>
      </c>
      <c r="F30" s="108">
        <f t="shared" si="2"/>
        <v>47.805808681730525</v>
      </c>
      <c r="G30" s="108">
        <f>G3</f>
        <v>3.52</v>
      </c>
      <c r="H30" s="108">
        <f t="shared" si="4"/>
        <v>47.805808681730525</v>
      </c>
      <c r="I30" s="61">
        <f t="shared" si="3"/>
        <v>0</v>
      </c>
      <c r="J30" s="61">
        <v>16601</v>
      </c>
      <c r="K30" s="61">
        <v>16231</v>
      </c>
      <c r="L30" s="62">
        <f t="shared" si="1"/>
        <v>370</v>
      </c>
    </row>
    <row r="31" spans="1:12" ht="14.25">
      <c r="A31" s="53" t="s">
        <v>277</v>
      </c>
      <c r="B31" s="60">
        <v>2829</v>
      </c>
      <c r="C31" s="120">
        <v>57.5</v>
      </c>
      <c r="D31" s="61">
        <v>0</v>
      </c>
      <c r="E31" s="130">
        <f>F59</f>
        <v>0.18156678674089438</v>
      </c>
      <c r="F31" s="108">
        <f t="shared" si="2"/>
        <v>36.74911763635702</v>
      </c>
      <c r="G31" s="108">
        <f>G3</f>
        <v>3.52</v>
      </c>
      <c r="H31" s="108">
        <f t="shared" si="4"/>
        <v>36.74911763635702</v>
      </c>
      <c r="I31" s="61">
        <f t="shared" si="3"/>
        <v>0</v>
      </c>
      <c r="J31" s="61">
        <v>3732</v>
      </c>
      <c r="K31" s="61">
        <v>3650</v>
      </c>
      <c r="L31" s="62">
        <f t="shared" si="1"/>
        <v>82</v>
      </c>
    </row>
    <row r="32" spans="1:12" ht="14.25">
      <c r="A32" s="53" t="s">
        <v>91</v>
      </c>
      <c r="B32" s="60">
        <v>2830</v>
      </c>
      <c r="C32" s="120">
        <v>76</v>
      </c>
      <c r="D32" s="61">
        <v>0</v>
      </c>
      <c r="E32" s="130">
        <f>F59</f>
        <v>0.18156678674089438</v>
      </c>
      <c r="F32" s="108">
        <f t="shared" si="2"/>
        <v>48.572746788924064</v>
      </c>
      <c r="G32" s="108">
        <f>G3</f>
        <v>3.52</v>
      </c>
      <c r="H32" s="108">
        <f t="shared" si="4"/>
        <v>48.572746788924064</v>
      </c>
      <c r="I32" s="61">
        <f t="shared" si="3"/>
        <v>0</v>
      </c>
      <c r="J32" s="61">
        <v>31813</v>
      </c>
      <c r="K32" s="61">
        <v>31542</v>
      </c>
      <c r="L32" s="62">
        <f t="shared" si="1"/>
        <v>271</v>
      </c>
    </row>
    <row r="33" spans="1:12" ht="14.25">
      <c r="A33" s="53" t="s">
        <v>178</v>
      </c>
      <c r="B33" s="60">
        <v>2831</v>
      </c>
      <c r="C33" s="120">
        <v>61.1</v>
      </c>
      <c r="D33" s="61">
        <v>0</v>
      </c>
      <c r="E33" s="130">
        <f>F59</f>
        <v>0.18156678674089438</v>
      </c>
      <c r="F33" s="108">
        <f t="shared" si="2"/>
        <v>39.04993195793764</v>
      </c>
      <c r="G33" s="108">
        <f>G3</f>
        <v>3.52</v>
      </c>
      <c r="H33" s="108">
        <f t="shared" si="4"/>
        <v>39.04993195793764</v>
      </c>
      <c r="I33" s="61">
        <f t="shared" si="3"/>
        <v>0</v>
      </c>
      <c r="J33" s="61">
        <v>21243</v>
      </c>
      <c r="K33" s="61">
        <v>21016</v>
      </c>
      <c r="L33" s="62">
        <f t="shared" si="1"/>
        <v>227</v>
      </c>
    </row>
    <row r="34" spans="1:12" ht="14.25">
      <c r="A34" s="53" t="s">
        <v>22</v>
      </c>
      <c r="B34" s="60">
        <v>2832</v>
      </c>
      <c r="C34" s="120">
        <v>75.4</v>
      </c>
      <c r="D34" s="61">
        <v>0</v>
      </c>
      <c r="E34" s="130">
        <f>F59</f>
        <v>0.18156678674089438</v>
      </c>
      <c r="F34" s="108">
        <f t="shared" si="2"/>
        <v>48.1892777353273</v>
      </c>
      <c r="G34" s="108">
        <f>G3</f>
        <v>3.52</v>
      </c>
      <c r="H34" s="108">
        <f t="shared" si="4"/>
        <v>48.1892777353273</v>
      </c>
      <c r="I34" s="61">
        <f t="shared" si="3"/>
        <v>0</v>
      </c>
      <c r="J34" s="61">
        <v>44765</v>
      </c>
      <c r="K34" s="61">
        <v>44538</v>
      </c>
      <c r="L34" s="62">
        <f t="shared" si="1"/>
        <v>227</v>
      </c>
    </row>
    <row r="35" spans="1:12" ht="14.25">
      <c r="A35" s="53" t="s">
        <v>278</v>
      </c>
      <c r="B35" s="60">
        <v>2833</v>
      </c>
      <c r="C35" s="120">
        <v>57.8</v>
      </c>
      <c r="D35" s="61">
        <v>0</v>
      </c>
      <c r="E35" s="130">
        <f>F59</f>
        <v>0.18156678674089438</v>
      </c>
      <c r="F35" s="108">
        <f aca="true" t="shared" si="5" ref="F35:F52">C35*E35*G35</f>
        <v>36.940852163155405</v>
      </c>
      <c r="G35" s="108">
        <f>G3</f>
        <v>3.52</v>
      </c>
      <c r="H35" s="108">
        <f t="shared" si="4"/>
        <v>36.940852163155405</v>
      </c>
      <c r="I35" s="61">
        <f aca="true" t="shared" si="6" ref="I35:I51">D35*G35</f>
        <v>0</v>
      </c>
      <c r="J35" s="61">
        <v>19325</v>
      </c>
      <c r="K35" s="61">
        <v>19217</v>
      </c>
      <c r="L35" s="62">
        <f t="shared" si="1"/>
        <v>108</v>
      </c>
    </row>
    <row r="36" spans="1:12" ht="14.25">
      <c r="A36" s="53" t="s">
        <v>309</v>
      </c>
      <c r="B36" s="60">
        <v>2834</v>
      </c>
      <c r="C36" s="120">
        <v>76.6</v>
      </c>
      <c r="D36" s="61">
        <v>0</v>
      </c>
      <c r="E36" s="130">
        <f>F59</f>
        <v>0.18156678674089438</v>
      </c>
      <c r="F36" s="108">
        <f t="shared" si="5"/>
        <v>48.95621584252083</v>
      </c>
      <c r="G36" s="108">
        <f>G3</f>
        <v>3.52</v>
      </c>
      <c r="H36" s="108">
        <f t="shared" si="4"/>
        <v>48.95621584252083</v>
      </c>
      <c r="I36" s="61">
        <f t="shared" si="6"/>
        <v>0</v>
      </c>
      <c r="J36" s="61">
        <v>16902</v>
      </c>
      <c r="K36" s="61">
        <v>16619</v>
      </c>
      <c r="L36" s="62">
        <f t="shared" si="1"/>
        <v>283</v>
      </c>
    </row>
    <row r="37" spans="1:12" ht="14.25">
      <c r="A37" s="53" t="s">
        <v>98</v>
      </c>
      <c r="B37" s="60">
        <v>2835</v>
      </c>
      <c r="C37" s="120">
        <v>58.6</v>
      </c>
      <c r="D37" s="61">
        <v>0</v>
      </c>
      <c r="E37" s="130">
        <f>F59</f>
        <v>0.18156678674089438</v>
      </c>
      <c r="F37" s="108">
        <f t="shared" si="5"/>
        <v>37.45214423461777</v>
      </c>
      <c r="G37" s="108">
        <f>G3</f>
        <v>3.52</v>
      </c>
      <c r="H37" s="108">
        <f t="shared" si="4"/>
        <v>37.45214423461777</v>
      </c>
      <c r="I37" s="61">
        <f t="shared" si="6"/>
        <v>0</v>
      </c>
      <c r="J37" s="61">
        <v>18748</v>
      </c>
      <c r="K37" s="61">
        <v>18631</v>
      </c>
      <c r="L37" s="62">
        <f t="shared" si="1"/>
        <v>117</v>
      </c>
    </row>
    <row r="38" spans="1:12" ht="14.25">
      <c r="A38" s="53" t="s">
        <v>324</v>
      </c>
      <c r="B38" s="60">
        <v>28036</v>
      </c>
      <c r="C38" s="120">
        <v>36.1</v>
      </c>
      <c r="D38" s="61">
        <v>0</v>
      </c>
      <c r="E38" s="130">
        <f>F59</f>
        <v>0.18156678674089438</v>
      </c>
      <c r="F38" s="108">
        <f t="shared" si="5"/>
        <v>23.07205472473893</v>
      </c>
      <c r="G38" s="108">
        <f>G3</f>
        <v>3.52</v>
      </c>
      <c r="H38" s="108">
        <f t="shared" si="4"/>
        <v>23.07205472473893</v>
      </c>
      <c r="I38" s="61">
        <f t="shared" si="6"/>
        <v>0</v>
      </c>
      <c r="J38" s="61">
        <v>19646</v>
      </c>
      <c r="K38" s="61">
        <v>19537</v>
      </c>
      <c r="L38" s="62">
        <f t="shared" si="1"/>
        <v>109</v>
      </c>
    </row>
    <row r="39" spans="1:12" ht="14.25">
      <c r="A39" s="53" t="s">
        <v>286</v>
      </c>
      <c r="B39" s="60">
        <v>2837</v>
      </c>
      <c r="C39" s="120">
        <v>47</v>
      </c>
      <c r="D39" s="61">
        <v>0</v>
      </c>
      <c r="E39" s="130">
        <f>F59</f>
        <v>0.18156678674089438</v>
      </c>
      <c r="F39" s="108">
        <f t="shared" si="5"/>
        <v>30.038409198413568</v>
      </c>
      <c r="G39" s="108">
        <f>G3</f>
        <v>3.52</v>
      </c>
      <c r="H39" s="108">
        <f t="shared" si="4"/>
        <v>30.038409198413568</v>
      </c>
      <c r="I39" s="61">
        <f t="shared" si="6"/>
        <v>0</v>
      </c>
      <c r="J39" s="61">
        <v>16906</v>
      </c>
      <c r="K39" s="61">
        <v>16710</v>
      </c>
      <c r="L39" s="62">
        <f t="shared" si="1"/>
        <v>196</v>
      </c>
    </row>
    <row r="40" spans="1:12" ht="14.25">
      <c r="A40" s="53" t="s">
        <v>312</v>
      </c>
      <c r="B40" s="60">
        <v>28038</v>
      </c>
      <c r="C40" s="120">
        <v>49.2</v>
      </c>
      <c r="D40" s="61">
        <v>0</v>
      </c>
      <c r="E40" s="130">
        <f>F59</f>
        <v>0.18156678674089438</v>
      </c>
      <c r="F40" s="108">
        <f t="shared" si="5"/>
        <v>31.44446239493505</v>
      </c>
      <c r="G40" s="108">
        <f>G3</f>
        <v>3.52</v>
      </c>
      <c r="H40" s="108">
        <f t="shared" si="4"/>
        <v>31.44446239493505</v>
      </c>
      <c r="I40" s="61">
        <f t="shared" si="6"/>
        <v>0</v>
      </c>
      <c r="J40" s="61">
        <v>21807</v>
      </c>
      <c r="K40" s="61">
        <v>21552</v>
      </c>
      <c r="L40" s="62">
        <f t="shared" si="1"/>
        <v>255</v>
      </c>
    </row>
    <row r="41" spans="1:12" ht="14.25">
      <c r="A41" s="53" t="s">
        <v>106</v>
      </c>
      <c r="B41" s="60">
        <v>2839</v>
      </c>
      <c r="C41" s="120">
        <v>48.6</v>
      </c>
      <c r="D41" s="61">
        <v>0</v>
      </c>
      <c r="E41" s="130">
        <f>F59</f>
        <v>0.18156678674089438</v>
      </c>
      <c r="F41" s="108">
        <f t="shared" si="5"/>
        <v>31.060993341338285</v>
      </c>
      <c r="G41" s="108">
        <f>G3</f>
        <v>3.52</v>
      </c>
      <c r="H41" s="108">
        <f t="shared" si="4"/>
        <v>31.060993341338285</v>
      </c>
      <c r="I41" s="61">
        <f t="shared" si="6"/>
        <v>0</v>
      </c>
      <c r="J41" s="61">
        <v>9943</v>
      </c>
      <c r="K41" s="61">
        <v>9813</v>
      </c>
      <c r="L41" s="62">
        <f t="shared" si="1"/>
        <v>130</v>
      </c>
    </row>
    <row r="42" spans="1:12" ht="14.25">
      <c r="A42" s="53" t="s">
        <v>148</v>
      </c>
      <c r="B42" s="60">
        <v>2840</v>
      </c>
      <c r="C42" s="120">
        <v>46.7</v>
      </c>
      <c r="D42" s="61">
        <v>0</v>
      </c>
      <c r="E42" s="130">
        <f>F59</f>
        <v>0.18156678674089438</v>
      </c>
      <c r="F42" s="108">
        <f t="shared" si="5"/>
        <v>29.846674671615183</v>
      </c>
      <c r="G42" s="108">
        <f>G3</f>
        <v>3.52</v>
      </c>
      <c r="H42" s="108">
        <f t="shared" si="4"/>
        <v>29.846674671615183</v>
      </c>
      <c r="I42" s="61">
        <f t="shared" si="6"/>
        <v>0</v>
      </c>
      <c r="J42" s="61">
        <v>13841</v>
      </c>
      <c r="K42" s="61">
        <v>13806</v>
      </c>
      <c r="L42" s="62">
        <f t="shared" si="1"/>
        <v>35</v>
      </c>
    </row>
    <row r="43" spans="1:12" ht="14.25">
      <c r="A43" s="53" t="s">
        <v>111</v>
      </c>
      <c r="B43" s="60">
        <v>2841</v>
      </c>
      <c r="C43" s="120">
        <v>49.3</v>
      </c>
      <c r="D43" s="61">
        <v>0</v>
      </c>
      <c r="E43" s="130">
        <f>F59</f>
        <v>0.18156678674089438</v>
      </c>
      <c r="F43" s="108">
        <f t="shared" si="5"/>
        <v>31.508373903867845</v>
      </c>
      <c r="G43" s="108">
        <f>G3</f>
        <v>3.52</v>
      </c>
      <c r="H43" s="108">
        <f t="shared" si="4"/>
        <v>31.508373903867845</v>
      </c>
      <c r="I43" s="61">
        <f>D43*G43</f>
        <v>0</v>
      </c>
      <c r="J43" s="61">
        <v>27797</v>
      </c>
      <c r="K43" s="61">
        <v>27628</v>
      </c>
      <c r="L43" s="62">
        <f t="shared" si="1"/>
        <v>169</v>
      </c>
    </row>
    <row r="44" spans="1:12" ht="14.25">
      <c r="A44" s="53" t="s">
        <v>158</v>
      </c>
      <c r="B44" s="60">
        <v>2842</v>
      </c>
      <c r="C44" s="120">
        <v>48.1</v>
      </c>
      <c r="D44" s="61">
        <v>0</v>
      </c>
      <c r="E44" s="130">
        <f>F59</f>
        <v>0.18156678674089438</v>
      </c>
      <c r="F44" s="108">
        <f t="shared" si="5"/>
        <v>30.74143579667431</v>
      </c>
      <c r="G44" s="108">
        <f>G3</f>
        <v>3.52</v>
      </c>
      <c r="H44" s="108">
        <f t="shared" si="4"/>
        <v>30.74143579667431</v>
      </c>
      <c r="I44" s="61">
        <f>D44*G44</f>
        <v>0</v>
      </c>
      <c r="J44" s="61">
        <v>13120</v>
      </c>
      <c r="K44" s="61">
        <v>12968</v>
      </c>
      <c r="L44" s="62">
        <f t="shared" si="1"/>
        <v>152</v>
      </c>
    </row>
    <row r="45" spans="1:12" ht="14.25">
      <c r="A45" s="53" t="s">
        <v>288</v>
      </c>
      <c r="B45" s="60">
        <v>2843</v>
      </c>
      <c r="C45" s="120">
        <v>47.2</v>
      </c>
      <c r="D45" s="61">
        <v>0</v>
      </c>
      <c r="E45" s="130">
        <f>F59</f>
        <v>0.18156678674089438</v>
      </c>
      <c r="F45" s="108">
        <f t="shared" si="5"/>
        <v>30.16623221627916</v>
      </c>
      <c r="G45" s="108">
        <f>G3</f>
        <v>3.52</v>
      </c>
      <c r="H45" s="108">
        <f t="shared" si="4"/>
        <v>30.16623221627916</v>
      </c>
      <c r="I45" s="61">
        <f t="shared" si="6"/>
        <v>0</v>
      </c>
      <c r="J45" s="61">
        <v>6391</v>
      </c>
      <c r="K45" s="61">
        <v>6305</v>
      </c>
      <c r="L45" s="62">
        <f t="shared" si="1"/>
        <v>86</v>
      </c>
    </row>
    <row r="46" spans="1:12" ht="14.25">
      <c r="A46" s="53" t="s">
        <v>283</v>
      </c>
      <c r="B46" s="60">
        <v>2844</v>
      </c>
      <c r="C46" s="120">
        <v>48.3</v>
      </c>
      <c r="D46" s="61">
        <v>0</v>
      </c>
      <c r="E46" s="130">
        <f>F59</f>
        <v>0.18156678674089438</v>
      </c>
      <c r="F46" s="108">
        <f t="shared" si="5"/>
        <v>30.869258814539894</v>
      </c>
      <c r="G46" s="108">
        <f>G3</f>
        <v>3.52</v>
      </c>
      <c r="H46" s="108">
        <f t="shared" si="4"/>
        <v>30.869258814539894</v>
      </c>
      <c r="I46" s="61">
        <f t="shared" si="6"/>
        <v>0</v>
      </c>
      <c r="J46" s="61">
        <v>5738</v>
      </c>
      <c r="K46" s="61">
        <v>5668</v>
      </c>
      <c r="L46" s="62">
        <f t="shared" si="1"/>
        <v>70</v>
      </c>
    </row>
    <row r="47" spans="1:12" ht="14.25">
      <c r="A47" s="53" t="s">
        <v>120</v>
      </c>
      <c r="B47" s="60">
        <v>2845</v>
      </c>
      <c r="C47" s="120">
        <v>48.1</v>
      </c>
      <c r="D47" s="61">
        <v>0</v>
      </c>
      <c r="E47" s="130">
        <f>F59</f>
        <v>0.18156678674089438</v>
      </c>
      <c r="F47" s="108">
        <f t="shared" si="5"/>
        <v>30.74143579667431</v>
      </c>
      <c r="G47" s="108">
        <f>G3</f>
        <v>3.52</v>
      </c>
      <c r="H47" s="108">
        <f t="shared" si="4"/>
        <v>30.74143579667431</v>
      </c>
      <c r="I47" s="61">
        <f t="shared" si="6"/>
        <v>0</v>
      </c>
      <c r="J47" s="61">
        <v>15996</v>
      </c>
      <c r="K47" s="61">
        <v>15868</v>
      </c>
      <c r="L47" s="62">
        <f t="shared" si="1"/>
        <v>128</v>
      </c>
    </row>
    <row r="48" spans="1:12" ht="14.25">
      <c r="A48" s="53" t="s">
        <v>316</v>
      </c>
      <c r="B48" s="60">
        <v>28046</v>
      </c>
      <c r="C48" s="120">
        <v>46.6</v>
      </c>
      <c r="D48" s="61">
        <v>0</v>
      </c>
      <c r="E48" s="130">
        <f>F59</f>
        <v>0.18156678674089438</v>
      </c>
      <c r="F48" s="108">
        <f t="shared" si="5"/>
        <v>29.782763162682386</v>
      </c>
      <c r="G48" s="108">
        <f>G3</f>
        <v>3.52</v>
      </c>
      <c r="H48" s="108">
        <f t="shared" si="4"/>
        <v>29.782763162682386</v>
      </c>
      <c r="I48" s="61">
        <f t="shared" si="6"/>
        <v>0</v>
      </c>
      <c r="J48" s="61">
        <v>7594</v>
      </c>
      <c r="K48" s="61">
        <v>7505</v>
      </c>
      <c r="L48" s="62">
        <f t="shared" si="1"/>
        <v>89</v>
      </c>
    </row>
    <row r="49" spans="1:12" ht="14.25">
      <c r="A49" s="53" t="s">
        <v>310</v>
      </c>
      <c r="B49" s="60">
        <v>28047</v>
      </c>
      <c r="C49" s="120">
        <v>49.4</v>
      </c>
      <c r="D49" s="61">
        <v>0</v>
      </c>
      <c r="E49" s="130">
        <f>F59</f>
        <v>0.18156678674089438</v>
      </c>
      <c r="F49" s="108">
        <f t="shared" si="5"/>
        <v>31.572285412800642</v>
      </c>
      <c r="G49" s="108">
        <f>G3</f>
        <v>3.52</v>
      </c>
      <c r="H49" s="108">
        <f t="shared" si="4"/>
        <v>31.572285412800642</v>
      </c>
      <c r="I49" s="61">
        <f t="shared" si="6"/>
        <v>0</v>
      </c>
      <c r="J49" s="61">
        <v>2425</v>
      </c>
      <c r="K49" s="61">
        <v>2425</v>
      </c>
      <c r="L49" s="62">
        <f t="shared" si="1"/>
        <v>0</v>
      </c>
    </row>
    <row r="50" spans="1:12" ht="14.25">
      <c r="A50" s="53" t="s">
        <v>307</v>
      </c>
      <c r="B50" s="60">
        <v>28048</v>
      </c>
      <c r="C50" s="120">
        <v>48.3</v>
      </c>
      <c r="D50" s="61">
        <v>0</v>
      </c>
      <c r="E50" s="130">
        <f>F59</f>
        <v>0.18156678674089438</v>
      </c>
      <c r="F50" s="108">
        <f t="shared" si="5"/>
        <v>30.869258814539894</v>
      </c>
      <c r="G50" s="108">
        <f>G3</f>
        <v>3.52</v>
      </c>
      <c r="H50" s="108">
        <f t="shared" si="4"/>
        <v>30.869258814539894</v>
      </c>
      <c r="I50" s="61">
        <f t="shared" si="6"/>
        <v>0</v>
      </c>
      <c r="J50" s="61">
        <v>14846</v>
      </c>
      <c r="K50" s="61">
        <v>14739</v>
      </c>
      <c r="L50" s="62">
        <f t="shared" si="1"/>
        <v>107</v>
      </c>
    </row>
    <row r="51" spans="1:12" ht="14.25">
      <c r="A51" s="53" t="s">
        <v>321</v>
      </c>
      <c r="B51" s="60">
        <v>28049</v>
      </c>
      <c r="C51" s="120">
        <v>46.5</v>
      </c>
      <c r="D51" s="61">
        <v>0</v>
      </c>
      <c r="E51" s="130">
        <f>F59</f>
        <v>0.18156678674089438</v>
      </c>
      <c r="F51" s="108">
        <f t="shared" si="5"/>
        <v>29.718851653749592</v>
      </c>
      <c r="G51" s="108">
        <f>G3</f>
        <v>3.52</v>
      </c>
      <c r="H51" s="108">
        <f t="shared" si="4"/>
        <v>29.718851653749592</v>
      </c>
      <c r="I51" s="61">
        <f t="shared" si="6"/>
        <v>0</v>
      </c>
      <c r="J51" s="61">
        <v>9776</v>
      </c>
      <c r="K51" s="61">
        <v>9438</v>
      </c>
      <c r="L51" s="62">
        <f t="shared" si="1"/>
        <v>338</v>
      </c>
    </row>
    <row r="52" spans="1:12" ht="14.25">
      <c r="A52" s="54" t="s">
        <v>132</v>
      </c>
      <c r="B52" s="63">
        <v>2850</v>
      </c>
      <c r="C52" s="121">
        <v>49.4</v>
      </c>
      <c r="D52" s="64">
        <v>0</v>
      </c>
      <c r="E52" s="131">
        <f>F59</f>
        <v>0.18156678674089438</v>
      </c>
      <c r="F52" s="109">
        <f t="shared" si="5"/>
        <v>31.572285412800642</v>
      </c>
      <c r="G52" s="109">
        <f>G3</f>
        <v>3.52</v>
      </c>
      <c r="H52" s="109">
        <f t="shared" si="4"/>
        <v>31.572285412800642</v>
      </c>
      <c r="I52" s="64">
        <f>D52</f>
        <v>0</v>
      </c>
      <c r="J52" s="64">
        <v>6735</v>
      </c>
      <c r="K52" s="64">
        <v>6671</v>
      </c>
      <c r="L52" s="65">
        <f t="shared" si="1"/>
        <v>64</v>
      </c>
    </row>
    <row r="53" spans="1:12" ht="14.25">
      <c r="A53" s="44"/>
      <c r="B53" s="44"/>
      <c r="C53" s="127">
        <f>SUM(C3:C52)</f>
        <v>2748.2999999999997</v>
      </c>
      <c r="D53" s="47"/>
      <c r="E53" s="47"/>
      <c r="F53" s="125">
        <f>SUM(F3:F52)</f>
        <v>1756.4800000000002</v>
      </c>
      <c r="G53" s="44"/>
      <c r="H53" s="44"/>
      <c r="I53" s="47"/>
      <c r="J53" s="44"/>
      <c r="K53" s="48"/>
      <c r="L53" s="124">
        <f>SUM(L3:L52)</f>
        <v>7711</v>
      </c>
    </row>
    <row r="54" spans="1:12" ht="15">
      <c r="A54" s="134" t="s">
        <v>328</v>
      </c>
      <c r="B54" s="111" t="s">
        <v>274</v>
      </c>
      <c r="C54" s="113" t="s">
        <v>329</v>
      </c>
      <c r="D54" s="111" t="s">
        <v>313</v>
      </c>
      <c r="E54" s="113" t="s">
        <v>330</v>
      </c>
      <c r="F54" s="112" t="s">
        <v>275</v>
      </c>
      <c r="G54" s="322">
        <v>15253</v>
      </c>
      <c r="H54" s="323"/>
      <c r="I54" s="49"/>
      <c r="J54" s="44"/>
      <c r="K54" s="44"/>
      <c r="L54" s="44"/>
    </row>
    <row r="55" spans="1:12" ht="15">
      <c r="A55" s="50" t="s">
        <v>227</v>
      </c>
      <c r="B55" s="313">
        <f>SUM(L3:L52)</f>
        <v>7711</v>
      </c>
      <c r="C55" s="314"/>
      <c r="D55" s="304" t="s">
        <v>284</v>
      </c>
      <c r="E55" s="305"/>
      <c r="F55" s="44"/>
      <c r="G55" s="44"/>
      <c r="H55" s="44"/>
      <c r="I55" s="47"/>
      <c r="J55" s="44"/>
      <c r="K55" s="44"/>
      <c r="L55" s="44"/>
    </row>
    <row r="56" spans="1:12" ht="14.25">
      <c r="A56" s="44" t="s">
        <v>235</v>
      </c>
      <c r="B56" s="308" t="s">
        <v>331</v>
      </c>
      <c r="C56" s="309"/>
      <c r="D56" s="309"/>
      <c r="E56" s="309"/>
      <c r="F56" s="315"/>
      <c r="G56" s="309"/>
      <c r="H56" s="309"/>
      <c r="I56" s="309"/>
      <c r="J56" s="310"/>
      <c r="K56" s="44"/>
      <c r="L56" s="51"/>
    </row>
    <row r="57" spans="1:12" ht="14.25">
      <c r="A57" s="44" t="s">
        <v>234</v>
      </c>
      <c r="B57" s="133">
        <v>0</v>
      </c>
      <c r="C57" s="123">
        <v>3.52</v>
      </c>
      <c r="D57" s="316">
        <f>B57*C57</f>
        <v>0</v>
      </c>
      <c r="E57" s="317"/>
      <c r="F57" s="110"/>
      <c r="G57" s="44"/>
      <c r="H57" s="44"/>
      <c r="I57" s="47"/>
      <c r="J57" s="44"/>
      <c r="K57" s="44"/>
      <c r="L57" s="44"/>
    </row>
    <row r="58" spans="1:12" ht="14.25">
      <c r="A58" s="44" t="s">
        <v>236</v>
      </c>
      <c r="B58" s="308" t="s">
        <v>333</v>
      </c>
      <c r="C58" s="309"/>
      <c r="D58" s="309"/>
      <c r="E58" s="309"/>
      <c r="F58" s="309"/>
      <c r="G58" s="310"/>
      <c r="H58" s="128"/>
      <c r="I58" s="129"/>
      <c r="J58" s="319"/>
      <c r="K58" s="319"/>
      <c r="L58" s="319"/>
    </row>
    <row r="59" spans="1:12" ht="14.25">
      <c r="A59" s="44" t="s">
        <v>237</v>
      </c>
      <c r="B59" s="318">
        <v>499</v>
      </c>
      <c r="C59" s="310"/>
      <c r="D59" s="306">
        <f>C53</f>
        <v>2748.2999999999997</v>
      </c>
      <c r="E59" s="307"/>
      <c r="F59" s="320">
        <f>B59/C53</f>
        <v>0.18156678674089438</v>
      </c>
      <c r="G59" s="321"/>
      <c r="H59" s="44"/>
      <c r="I59" s="47"/>
      <c r="J59" s="44"/>
      <c r="K59" s="44"/>
      <c r="L59" s="44"/>
    </row>
    <row r="60" spans="1:12" ht="15">
      <c r="A60" s="132" t="s">
        <v>239</v>
      </c>
      <c r="B60" s="300">
        <f>SUM(F2:F52)</f>
        <v>1756.4800000000002</v>
      </c>
      <c r="C60" s="301"/>
      <c r="D60" s="147"/>
      <c r="E60" s="147"/>
      <c r="F60" s="126"/>
      <c r="G60" s="122"/>
      <c r="H60" s="302"/>
      <c r="I60" s="303"/>
      <c r="J60" s="44"/>
      <c r="K60" s="115"/>
      <c r="L60" s="114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4">
    <mergeCell ref="A1:L1"/>
    <mergeCell ref="B55:C55"/>
    <mergeCell ref="B56:J56"/>
    <mergeCell ref="D57:E57"/>
    <mergeCell ref="B59:C59"/>
    <mergeCell ref="J58:L58"/>
    <mergeCell ref="F59:G59"/>
    <mergeCell ref="G54:H54"/>
    <mergeCell ref="B60:C60"/>
    <mergeCell ref="D60:E60"/>
    <mergeCell ref="H60:I60"/>
    <mergeCell ref="D55:E55"/>
    <mergeCell ref="D59:E59"/>
    <mergeCell ref="B58:G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2020-12-22T13:44:27Z</cp:lastPrinted>
  <dcterms:created xsi:type="dcterms:W3CDTF">2011-02-24T08:44:16Z</dcterms:created>
  <dcterms:modified xsi:type="dcterms:W3CDTF">2020-12-22T13:44:30Z</dcterms:modified>
  <cp:category/>
  <cp:version/>
  <cp:contentType/>
  <cp:contentStatus/>
</cp:coreProperties>
</file>