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 22к.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<sst xmlns="http://schemas.openxmlformats.org/spreadsheetml/2006/main" count="66" uniqueCount="66">
  <si>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ЗАО "ПЕТРОСТРОЙ" ИНН 7825338883</t>
  </si>
  <si>
    <t>Статьи доходов и расходов</t>
  </si>
  <si>
    <t>в т.ч.         на расчетном счете</t>
  </si>
  <si>
    <t xml:space="preserve">                    у подотчетных лиц </t>
  </si>
  <si>
    <t>в т.ч.         от собственников за жилищно-коммунальные услуги</t>
  </si>
  <si>
    <t xml:space="preserve">                   прочие поступления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</si>
  <si>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</si>
  <si>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</si>
  <si>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</si>
  <si>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</si>
  <si>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</si>
  <si>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</si>
  <si>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</si>
  <si>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</si>
  <si>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Сбытовая компания (коммунальное электричество)</t>
  </si>
  <si>
    <t xml:space="preserve">                                       Спецтранс (вывоз мусора)</t>
  </si>
  <si>
    <t xml:space="preserve">                                       Монт (техобслуживание узлов учета тепловой энергии)</t>
  </si>
  <si>
    <t xml:space="preserve">                                       Коне-Лифтс ( техобслуживание лифтов)</t>
  </si>
  <si>
    <t xml:space="preserve">                                       РТУ (радио)</t>
  </si>
  <si>
    <t xml:space="preserve">                             за прочие услуги</t>
  </si>
  <si>
    <t xml:space="preserve">                                       Жилищное хоз-во (программа для паспортистки)</t>
  </si>
  <si>
    <t xml:space="preserve">                                      Сбербанк (расчетно-кассовое обслуживание)</t>
  </si>
  <si>
    <t xml:space="preserve">                                      Эллис ИТ (услуги вычислительного центра)</t>
  </si>
  <si>
    <t xml:space="preserve">                                      Сбербанк (прием платежей от населения)</t>
  </si>
  <si>
    <t xml:space="preserve">                             за жилищно-коммунальные услуги по прочим договорам</t>
  </si>
  <si>
    <t xml:space="preserve">                на оплату материалов и хозяйственных товаров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</si>
  <si>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</si>
  <si>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</si>
  <si>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</si>
  <si>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</si>
  <si>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</si>
  <si>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</si>
  <si>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</si>
  <si>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</si>
  <si>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</si>
  <si>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</si>
  <si>
    <t xml:space="preserve">                                      Клеменьтьев (создание сайта)</t>
  </si>
  <si>
    <t xml:space="preserve">                                       ДПО (тех.обсл АППЗ)</t>
  </si>
  <si>
    <t xml:space="preserve">                                      Альфа-страхование (страховка безопастности-лифты)</t>
  </si>
  <si>
    <t xml:space="preserve">                                      Ликон (ежегодное освидетельствование лифтов)</t>
  </si>
  <si>
    <t xml:space="preserve">                                      РОДС (установка решёток,ремонт металлопл.окон,дверей)</t>
  </si>
  <si>
    <t xml:space="preserve">                                       Интеграл-Сервис (телевидение)</t>
  </si>
  <si>
    <t xml:space="preserve">                                      Обучение</t>
  </si>
  <si>
    <t xml:space="preserve">                                       Диполь-сервис (пусконаладочные работы, монтаж оборуд.)</t>
  </si>
  <si>
    <t xml:space="preserve">                                       Диполь-сервис (тех.обслуживание ПЗУ и видеонаблюдение)</t>
  </si>
  <si>
    <t>Отчет по движению денежных средств за 2013г.</t>
  </si>
  <si>
    <t>за 2013, руб.</t>
  </si>
  <si>
    <t xml:space="preserve">                                       АМП (обслуживание техники)</t>
  </si>
  <si>
    <t xml:space="preserve">                                     материалы,хозтовары,хозяйственный инвентерь, основные средства</t>
  </si>
  <si>
    <t xml:space="preserve">                                      МС-Сервис, М-СТАЙЛ (бухгалтерская программа, Консультант)</t>
  </si>
  <si>
    <t xml:space="preserve">                                       Связьсервис, Телеприем (техобслуживание ОДС, диспетчерезация)</t>
  </si>
  <si>
    <t xml:space="preserve">                                      Ростелеком, С-З Телеком, Мегафон (предоставление телефонной связи)</t>
  </si>
  <si>
    <t xml:space="preserve">                                       Экострой (обезвреживание люминисцентных ламп)</t>
  </si>
  <si>
    <t xml:space="preserve">                                      Электронные системы (предоставлениеие каналов связи для отчетности в электронном виде</t>
  </si>
  <si>
    <t xml:space="preserve">                                     АРГУС, ИП Батареин М.А. (полусферы, поручни, полозья)</t>
  </si>
  <si>
    <t xml:space="preserve">                                       Деловой центр систем безопастности (испытание противопожарного водопровода)</t>
  </si>
  <si>
    <t xml:space="preserve">                                       Теплофизика (ремонт и гос.проверка монометров)</t>
  </si>
  <si>
    <t xml:space="preserve">                                       Деловой центр систем безопастности (тех.обслуживание АППЗ)</t>
  </si>
  <si>
    <t xml:space="preserve">                                       Диполь-сервис (ремонт металлический дверей)</t>
  </si>
  <si>
    <t xml:space="preserve">Денежные средства на начало периода </t>
  </si>
  <si>
    <t>Поступило денежных средств по всем домам</t>
  </si>
  <si>
    <t>Перечислено денежных средств по всем домам</t>
  </si>
  <si>
    <t xml:space="preserve">Справочная информация по многоквартирному жилому дому: Богатырский пр-т, дом  №22, корпус 1 </t>
  </si>
  <si>
    <t xml:space="preserve">                                      Проверка счетчиков воды</t>
  </si>
  <si>
    <t xml:space="preserve">                                       Жилкомсервис (аварийное обслуживание)</t>
  </si>
  <si>
    <t xml:space="preserve">                                      ОСС, Роллмакс (ремонт металлопластиковых дверей и техобслуживание ворот паркинга)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</si>
</sst>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43" fontId="2" fillId="0" borderId="14" xfId="58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43" fontId="1" fillId="0" borderId="14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43" fontId="2" fillId="0" borderId="15" xfId="58" applyFont="1" applyFill="1" applyBorder="1" applyAlignment="1">
      <alignment/>
    </xf>
    <xf numFmtId="43" fontId="1" fillId="0" borderId="17" xfId="58" applyFont="1" applyFill="1" applyBorder="1" applyAlignment="1">
      <alignment/>
    </xf>
    <xf numFmtId="43" fontId="1" fillId="0" borderId="16" xfId="58" applyFont="1" applyFill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tabSelected="1" zoomScalePageLayoutView="0" workbookViewId="0" topLeftCell="A1">
      <selection activeCell="A60" sqref="A60"/>
    </sheetView>
  </sheetViews>
  <sheetFormatPr defaultColWidth="9.140625" defaultRowHeight="15"/>
  <cols>
    <col min="1" max="1" width="89.7109375" style="0" customWidth="1"/>
    <col min="2" max="2" width="20.57421875" style="17" customWidth="1"/>
    <col min="3" max="3" width="7.140625" style="0" customWidth="1"/>
    <col min="4" max="4" width="13.57421875" style="0" customWidth="1"/>
    <col min="5" max="5" width="13.8515625" style="0" customWidth="1"/>
    <col min="6" max="6" width="13.28125" style="0" customWidth="1"/>
    <col min="7" max="7" width="15.8515625" style="0" customWidth="1"/>
  </cols>
  <sheetData>
    <row r="2" ht="23.25">
      <c r="A2" s="1" t="s">
        <v>0</v>
      </c>
    </row>
    <row r="3" spans="1:6" ht="15.75" thickBot="1">
      <c r="A3" s="8" t="s">
        <v>45</v>
      </c>
      <c r="B3" s="18"/>
      <c r="D3" s="12"/>
      <c r="E3" s="12"/>
      <c r="F3" s="12"/>
    </row>
    <row r="4" spans="1:2" ht="15.75" thickBot="1">
      <c r="A4" s="2" t="s">
        <v>1</v>
      </c>
      <c r="B4" s="19" t="s">
        <v>46</v>
      </c>
    </row>
    <row r="5" spans="1:2" ht="15" hidden="1">
      <c r="A5" s="3"/>
      <c r="B5" s="20"/>
    </row>
    <row r="6" spans="1:2" ht="15">
      <c r="A6" s="4" t="s">
        <v>59</v>
      </c>
      <c r="B6" s="21">
        <f>B7+B8</f>
        <v>2434289.37</v>
      </c>
    </row>
    <row r="7" spans="1:2" ht="15">
      <c r="A7" s="5" t="s">
        <v>2</v>
      </c>
      <c r="B7" s="10">
        <v>2434289.37</v>
      </c>
    </row>
    <row r="8" spans="1:2" ht="15">
      <c r="A8" s="5" t="s">
        <v>3</v>
      </c>
      <c r="B8" s="10">
        <v>0</v>
      </c>
    </row>
    <row r="9" spans="1:2" ht="15">
      <c r="A9" s="4" t="s">
        <v>60</v>
      </c>
      <c r="B9" s="21">
        <f>B10+B11</f>
        <v>43360022.21</v>
      </c>
    </row>
    <row r="10" spans="1:2" ht="15">
      <c r="A10" s="5" t="s">
        <v>4</v>
      </c>
      <c r="B10" s="10">
        <v>42767916.44</v>
      </c>
    </row>
    <row r="11" spans="1:2" ht="15">
      <c r="A11" s="5" t="s">
        <v>5</v>
      </c>
      <c r="B11" s="10">
        <v>592105.77</v>
      </c>
    </row>
    <row r="12" spans="1:2" ht="15">
      <c r="A12" s="4" t="s">
        <v>61</v>
      </c>
      <c r="B12" s="21">
        <v>43301004.83</v>
      </c>
    </row>
    <row r="13" spans="1:2" ht="15">
      <c r="A13" s="4" t="s">
        <v>32</v>
      </c>
      <c r="B13" s="21">
        <f>B6+B9-B12</f>
        <v>2493306.75</v>
      </c>
    </row>
    <row r="14" spans="1:2" ht="15">
      <c r="A14" s="5" t="s">
        <v>33</v>
      </c>
      <c r="B14" s="10">
        <f>B7+B9-B12</f>
        <v>2493306.75</v>
      </c>
    </row>
    <row r="15" spans="1:2" ht="15.75" thickBot="1">
      <c r="A15" s="7" t="s">
        <v>34</v>
      </c>
      <c r="B15" s="22">
        <v>0</v>
      </c>
    </row>
    <row r="16" spans="1:2" ht="15.75" thickBot="1">
      <c r="A16" s="13"/>
      <c r="B16" s="23"/>
    </row>
    <row r="17" spans="1:2" ht="15.75" thickBot="1">
      <c r="A17" s="14" t="s">
        <v>62</v>
      </c>
      <c r="B17" s="23"/>
    </row>
    <row r="18" spans="1:2" ht="15">
      <c r="A18" s="5" t="s">
        <v>6</v>
      </c>
      <c r="B18" s="10">
        <v>19276955.29</v>
      </c>
    </row>
    <row r="19" spans="1:2" ht="15">
      <c r="A19" s="5" t="s">
        <v>7</v>
      </c>
      <c r="B19" s="10">
        <f>825249.8-8489.33+5638029.47-61913.26</f>
        <v>6392876.68</v>
      </c>
    </row>
    <row r="20" spans="1:2" ht="30" customHeight="1">
      <c r="A20" s="6" t="s">
        <v>8</v>
      </c>
      <c r="B20" s="10">
        <f>411675.92+903880.66</f>
        <v>1315556.58</v>
      </c>
    </row>
    <row r="21" spans="1:2" ht="15" hidden="1">
      <c r="A21" s="5"/>
      <c r="B21" s="10"/>
    </row>
    <row r="22" spans="1:2" ht="15">
      <c r="A22" s="4" t="s">
        <v>9</v>
      </c>
      <c r="B22" s="21">
        <f>B23+B67+B68+B69+B70</f>
        <v>18335919.439999998</v>
      </c>
    </row>
    <row r="23" spans="1:2" ht="15">
      <c r="A23" s="4" t="s">
        <v>10</v>
      </c>
      <c r="B23" s="21">
        <f>B24+B43+B56+B62</f>
        <v>12304063.799999997</v>
      </c>
    </row>
    <row r="24" spans="1:2" ht="15">
      <c r="A24" s="4" t="s">
        <v>11</v>
      </c>
      <c r="B24" s="21">
        <f>SUM(B25:B42)</f>
        <v>11354176.309999999</v>
      </c>
    </row>
    <row r="25" spans="1:2" ht="15">
      <c r="A25" s="5" t="s">
        <v>12</v>
      </c>
      <c r="B25" s="10">
        <f>1135316.79+0.02</f>
        <v>1135316.81</v>
      </c>
    </row>
    <row r="26" spans="1:2" ht="15">
      <c r="A26" s="5" t="s">
        <v>13</v>
      </c>
      <c r="B26" s="10">
        <v>6805368.54</v>
      </c>
    </row>
    <row r="27" spans="1:2" ht="15">
      <c r="A27" s="5" t="s">
        <v>14</v>
      </c>
      <c r="B27" s="10">
        <v>450110.49</v>
      </c>
    </row>
    <row r="28" spans="1:2" ht="15">
      <c r="A28" s="5" t="s">
        <v>15</v>
      </c>
      <c r="B28" s="10">
        <v>618013.2</v>
      </c>
    </row>
    <row r="29" spans="1:2" ht="15">
      <c r="A29" s="5" t="s">
        <v>16</v>
      </c>
      <c r="B29" s="10">
        <v>320980</v>
      </c>
    </row>
    <row r="30" spans="1:2" ht="15">
      <c r="A30" s="5" t="s">
        <v>43</v>
      </c>
      <c r="B30" s="10">
        <f>384100</f>
        <v>384100</v>
      </c>
    </row>
    <row r="31" spans="1:2" ht="14.25" customHeight="1">
      <c r="A31" s="5" t="s">
        <v>44</v>
      </c>
      <c r="B31" s="10">
        <f>304184.86</f>
        <v>304184.86</v>
      </c>
    </row>
    <row r="32" spans="1:2" ht="15">
      <c r="A32" s="5" t="s">
        <v>64</v>
      </c>
      <c r="B32" s="10">
        <v>379891.44</v>
      </c>
    </row>
    <row r="33" spans="1:2" ht="15">
      <c r="A33" s="5" t="s">
        <v>57</v>
      </c>
      <c r="B33" s="10">
        <f>99696+73396.6</f>
        <v>173092.6</v>
      </c>
    </row>
    <row r="34" spans="1:2" ht="15">
      <c r="A34" s="5" t="s">
        <v>55</v>
      </c>
      <c r="B34" s="10">
        <v>21167.83</v>
      </c>
    </row>
    <row r="35" spans="1:2" ht="15">
      <c r="A35" s="5" t="s">
        <v>17</v>
      </c>
      <c r="B35" s="10">
        <f>426112.46</f>
        <v>426112.46</v>
      </c>
    </row>
    <row r="36" spans="1:2" ht="14.25" customHeight="1">
      <c r="A36" s="5" t="s">
        <v>18</v>
      </c>
      <c r="B36" s="10">
        <v>141506.51</v>
      </c>
    </row>
    <row r="37" spans="1:2" ht="15" hidden="1">
      <c r="A37" s="5"/>
      <c r="B37" s="10"/>
    </row>
    <row r="38" spans="1:4" ht="15">
      <c r="A38" s="5" t="s">
        <v>50</v>
      </c>
      <c r="B38" s="10">
        <f>17850+62521.02</f>
        <v>80371.01999999999</v>
      </c>
      <c r="C38" s="11"/>
      <c r="D38" s="9"/>
    </row>
    <row r="39" spans="1:2" ht="15" hidden="1">
      <c r="A39" s="5" t="s">
        <v>37</v>
      </c>
      <c r="B39" s="10"/>
    </row>
    <row r="40" spans="1:2" ht="15">
      <c r="A40" s="5" t="s">
        <v>56</v>
      </c>
      <c r="B40" s="10">
        <v>38547.34</v>
      </c>
    </row>
    <row r="41" spans="1:2" ht="15">
      <c r="A41" s="5" t="s">
        <v>52</v>
      </c>
      <c r="B41" s="10">
        <v>526.96</v>
      </c>
    </row>
    <row r="42" spans="1:2" ht="15">
      <c r="A42" s="5" t="s">
        <v>41</v>
      </c>
      <c r="B42" s="10">
        <f>138715+9792-1040-640-23612.25-24082.5-24246</f>
        <v>74886.25</v>
      </c>
    </row>
    <row r="43" spans="1:2" ht="15">
      <c r="A43" s="4" t="s">
        <v>19</v>
      </c>
      <c r="B43" s="21">
        <f>SUM(B44:B55)</f>
        <v>428001.54</v>
      </c>
    </row>
    <row r="44" spans="1:2" ht="15">
      <c r="A44" s="4" t="s">
        <v>35</v>
      </c>
      <c r="B44" s="10">
        <f>8588.15</f>
        <v>8588.15</v>
      </c>
    </row>
    <row r="45" spans="1:2" ht="15">
      <c r="A45" s="5" t="s">
        <v>53</v>
      </c>
      <c r="B45" s="10">
        <v>3215.37</v>
      </c>
    </row>
    <row r="46" spans="1:2" ht="15">
      <c r="A46" s="5" t="s">
        <v>20</v>
      </c>
      <c r="B46" s="10">
        <v>5529.95</v>
      </c>
    </row>
    <row r="47" spans="1:2" ht="15">
      <c r="A47" s="5" t="s">
        <v>47</v>
      </c>
      <c r="B47" s="10">
        <v>5859.11</v>
      </c>
    </row>
    <row r="48" spans="1:2" ht="15">
      <c r="A48" s="5" t="s">
        <v>21</v>
      </c>
      <c r="B48" s="10">
        <v>32170.1</v>
      </c>
    </row>
    <row r="49" spans="1:2" ht="15">
      <c r="A49" s="5" t="s">
        <v>51</v>
      </c>
      <c r="B49" s="10">
        <f>20502.65+9498+7614.44</f>
        <v>37615.090000000004</v>
      </c>
    </row>
    <row r="50" spans="1:2" ht="15">
      <c r="A50" s="5" t="s">
        <v>22</v>
      </c>
      <c r="B50" s="10">
        <v>73476</v>
      </c>
    </row>
    <row r="51" spans="1:2" ht="15">
      <c r="A51" s="5" t="s">
        <v>49</v>
      </c>
      <c r="B51" s="10">
        <f>13550.09+29458.31</f>
        <v>43008.4</v>
      </c>
    </row>
    <row r="52" spans="1:2" ht="15">
      <c r="A52" s="5" t="s">
        <v>23</v>
      </c>
      <c r="B52" s="10">
        <v>200810.19</v>
      </c>
    </row>
    <row r="53" spans="1:2" ht="15">
      <c r="A53" s="5" t="s">
        <v>38</v>
      </c>
      <c r="B53" s="10">
        <v>4019.21</v>
      </c>
    </row>
    <row r="54" spans="1:2" ht="15">
      <c r="A54" s="5" t="s">
        <v>36</v>
      </c>
      <c r="B54" s="10">
        <v>893.16</v>
      </c>
    </row>
    <row r="55" spans="1:2" ht="15">
      <c r="A55" s="5" t="s">
        <v>42</v>
      </c>
      <c r="B55" s="10">
        <v>12816.81</v>
      </c>
    </row>
    <row r="56" spans="1:2" ht="15">
      <c r="A56" s="4" t="s">
        <v>24</v>
      </c>
      <c r="B56" s="21">
        <f>B57+B58+B61+B60+B59</f>
        <v>152385.59</v>
      </c>
    </row>
    <row r="57" spans="1:2" ht="15">
      <c r="A57" s="5" t="s">
        <v>39</v>
      </c>
      <c r="B57" s="10">
        <f>79291.87-58214.12-18811.56</f>
        <v>2266.1899999999914</v>
      </c>
    </row>
    <row r="58" spans="1:2" ht="15">
      <c r="A58" s="5" t="s">
        <v>40</v>
      </c>
      <c r="B58" s="10">
        <v>35351.87</v>
      </c>
    </row>
    <row r="59" spans="1:2" ht="14.25" customHeight="1">
      <c r="A59" s="5" t="s">
        <v>58</v>
      </c>
      <c r="B59" s="10">
        <f>12593.52</f>
        <v>12593.52</v>
      </c>
    </row>
    <row r="60" spans="1:2" ht="15" customHeight="1">
      <c r="A60" s="26" t="s">
        <v>65</v>
      </c>
      <c r="B60" s="10">
        <f>80208+2601+5700+7940+2500</f>
        <v>98949</v>
      </c>
    </row>
    <row r="61" spans="1:2" ht="15" customHeight="1">
      <c r="A61" s="5" t="s">
        <v>63</v>
      </c>
      <c r="B61" s="10">
        <f>3225.01</f>
        <v>3225.01</v>
      </c>
    </row>
    <row r="62" spans="1:2" ht="12.75" customHeight="1">
      <c r="A62" s="4" t="s">
        <v>25</v>
      </c>
      <c r="B62" s="21">
        <f>SUM(B63:B66)</f>
        <v>369500.3600000001</v>
      </c>
    </row>
    <row r="63" spans="1:2" ht="15">
      <c r="A63" s="5" t="s">
        <v>54</v>
      </c>
      <c r="B63" s="10">
        <f>77682.37</f>
        <v>77682.37</v>
      </c>
    </row>
    <row r="64" spans="1:2" ht="15">
      <c r="A64" s="5" t="s">
        <v>26</v>
      </c>
      <c r="B64" s="10">
        <f>175+12444.41+640+5685.25</f>
        <v>18944.66</v>
      </c>
    </row>
    <row r="65" spans="1:2" ht="15">
      <c r="A65" s="5" t="s">
        <v>27</v>
      </c>
      <c r="B65" s="10">
        <v>8038.42</v>
      </c>
    </row>
    <row r="66" spans="1:2" ht="15">
      <c r="A66" s="5" t="s">
        <v>48</v>
      </c>
      <c r="B66" s="10">
        <f>(54344.16-54344.16+121690)+972.77+138002.07+23847.77-12444.41-640-5685.25-908.04</f>
        <v>264834.9100000001</v>
      </c>
    </row>
    <row r="67" spans="1:2" ht="15">
      <c r="A67" s="4" t="s">
        <v>28</v>
      </c>
      <c r="B67" s="21">
        <v>3820930.28</v>
      </c>
    </row>
    <row r="68" spans="1:2" ht="15">
      <c r="A68" s="4" t="s">
        <v>29</v>
      </c>
      <c r="B68" s="21">
        <v>584406.31</v>
      </c>
    </row>
    <row r="69" spans="1:2" ht="15">
      <c r="A69" s="4" t="s">
        <v>30</v>
      </c>
      <c r="B69" s="21">
        <v>1197074.44</v>
      </c>
    </row>
    <row r="70" spans="1:2" ht="15.75" thickBot="1">
      <c r="A70" s="16" t="s">
        <v>31</v>
      </c>
      <c r="B70" s="24">
        <v>429444.61</v>
      </c>
    </row>
    <row r="71" spans="1:2" ht="15" hidden="1">
      <c r="A71" s="15"/>
      <c r="B71" s="25"/>
    </row>
  </sheetData>
  <sheetProtection/>
  <printOptions/>
  <pageMargins left="0.2755905511811024" right="0.15748031496062992" top="0.15748031496062992" bottom="0.15748031496062992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2014-05-14T08:51:38Z</dcterms:modified>
  <cp:category/>
  <cp:version/>
  <cp:contentType/>
  <cp:contentStatus/>
</cp:coreProperties>
</file>