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 tabRatio="432"/>
  </bookViews>
  <sheets>
    <sheet name="2025 смета" sheetId="11" r:id="rId1"/>
    <sheet name="Лист1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<sst xmlns="http://schemas.openxmlformats.org/spreadsheetml/2006/main" count="144" uniqueCount="51">
  <si>
    <t>Утверждена общим собранием ТСН "Эдинбург"</t>
  </si>
  <si>
    <t>Протокол от «___» июня 2025 г. № __</t>
  </si>
  <si>
    <t>Смета поступлений и расходов по ТСН "ЭДИНБУРГ" на 2025г.</t>
  </si>
  <si>
    <t>Общая площадь жилых, коммерческих помещений и паркомест</t>
  </si>
  <si>
    <t>м.кв.</t>
  </si>
  <si>
    <t xml:space="preserve">Общая площадь  апартаментов </t>
  </si>
  <si>
    <t>Общая площадь квартир</t>
  </si>
  <si>
    <t>Общая площадь коммерческих помещений</t>
  </si>
  <si>
    <t>Общая площадь парковочных мест</t>
  </si>
  <si>
    <t>проезды</t>
  </si>
  <si>
    <t>Апартаменты</t>
  </si>
  <si>
    <t>Квартиры</t>
  </si>
  <si>
    <t>коммерческие помещения</t>
  </si>
  <si>
    <t>парковочные места</t>
  </si>
  <si>
    <t>№ п/п</t>
  </si>
  <si>
    <t>Наименование статьи расхода</t>
  </si>
  <si>
    <t>Сумма расхода в месяц  на жил. помещ.  апартаметы,  в рублях</t>
  </si>
  <si>
    <t>Сумма расхода на 2025г.,  в рублях</t>
  </si>
  <si>
    <t>Стоимость на 1 кв.м. в рублях</t>
  </si>
  <si>
    <t>Сумма расхода в месяц  на жил. квартиры,  в рублях</t>
  </si>
  <si>
    <t>Сумма расхода в месяц на коммерч. помещ.,  в рублях</t>
  </si>
  <si>
    <t>Сумма расхода на 2025 г.,  в рублях</t>
  </si>
  <si>
    <t>Сумма расхода в месяц на паркоместа.,  в рублях</t>
  </si>
  <si>
    <t>ВСЕГО по дому в месяц</t>
  </si>
  <si>
    <t>ВСЕГО по дому на 2025 год</t>
  </si>
  <si>
    <t>Ежемесячное банковское обслуживание</t>
  </si>
  <si>
    <t>%</t>
  </si>
  <si>
    <t>Аварийно-диспетчерское обслуживание лифтов</t>
  </si>
  <si>
    <t>Освидетельствование лифтов</t>
  </si>
  <si>
    <t>Страхование лифтов</t>
  </si>
  <si>
    <t>Обслуживание пожарной сигнализации, системы пожаротушения и системы дымоудаления</t>
  </si>
  <si>
    <t>Мобильная связь, интернет</t>
  </si>
  <si>
    <t>Вывоз ТБО (Альтфатер)</t>
  </si>
  <si>
    <t>Электроэнергия в местах общего пользования</t>
  </si>
  <si>
    <t>Водопотребеление и водоотведение МОП</t>
  </si>
  <si>
    <t>Заработная плата (Управляющий, администратор, технический работник, дворник, дежурный)</t>
  </si>
  <si>
    <t xml:space="preserve">Аутсорсинговые услуги (бухгалтерия, юридическое, кадровое обслуживание) </t>
  </si>
  <si>
    <t>ГИС ЖКХ, поддержка сайта, лицензия 1С, Сбис</t>
  </si>
  <si>
    <t>Почтовые расходы</t>
  </si>
  <si>
    <t>Обслуживание системы видеонаблюдения</t>
  </si>
  <si>
    <t>Работы по содержанию инженерных сетей дома</t>
  </si>
  <si>
    <t>Хозяйственные расходы (канцелярия, моющие средства, хоз. инвентарь)</t>
  </si>
  <si>
    <t xml:space="preserve">Текущий ремонт дома, в том числе ремонт фасада, </t>
  </si>
  <si>
    <t>Выполнение работ по содержанию дома и придомовой территории, клумбы</t>
  </si>
  <si>
    <t>Обслуживание котельной</t>
  </si>
  <si>
    <t>Оплата потребления газа 8000 м3  *10 руб/м3</t>
  </si>
  <si>
    <t xml:space="preserve"> Текущий ремонт котельной</t>
  </si>
  <si>
    <t xml:space="preserve">Налог на имущество, госпошлина </t>
  </si>
  <si>
    <t>ИТОГО: стоимость услуг на 2025 год</t>
  </si>
  <si>
    <t>Председатель правления</t>
  </si>
  <si>
    <t>Кондратович Е.Н.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</si>
</sst>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\ _₽"/>
    <numFmt numFmtId="181" formatCode="#\ ##0.00_ "/>
  </numFmts>
  <fonts count="25">
    <font>
      <sz val="11"/>
      <color rgb="FF000000"/>
      <name val="Calibri"/>
      <charset val="204"/>
    </font>
    <font>
      <b/>
      <sz val="10"/>
      <name val="Calibri"/>
      <charset val="204"/>
    </font>
    <font>
      <sz val="10"/>
      <name val="Calibri"/>
      <charset val="204"/>
    </font>
    <font>
      <sz val="10"/>
      <name val="Calibri"/>
      <charset val="204"/>
    </font>
    <font>
      <b/>
      <sz val="1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80" fontId="2" fillId="0" borderId="0" xfId="0" applyNumberFormat="1" applyFont="1" applyFill="1"/>
    <xf numFmtId="180" fontId="1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80" fontId="2" fillId="0" borderId="1" xfId="0" applyNumberFormat="1" applyFont="1" applyFill="1" applyBorder="1"/>
    <xf numFmtId="2" fontId="2" fillId="0" borderId="1" xfId="0" applyNumberFormat="1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80" fontId="1" fillId="0" borderId="1" xfId="0" applyNumberFormat="1" applyFont="1" applyFill="1" applyBorder="1"/>
    <xf numFmtId="181" fontId="1" fillId="0" borderId="1" xfId="0" applyNumberFormat="1" applyFont="1" applyFill="1" applyBorder="1"/>
    <xf numFmtId="0" fontId="2" fillId="0" borderId="2" xfId="0" applyFont="1" applyFill="1" applyBorder="1"/>
    <xf numFmtId="180" fontId="2" fillId="0" borderId="2" xfId="0" applyNumberFormat="1" applyFont="1" applyFill="1" applyBorder="1"/>
    <xf numFmtId="0" fontId="1" fillId="0" borderId="3" xfId="0" applyFont="1" applyFill="1" applyBorder="1"/>
    <xf numFmtId="180" fontId="3" fillId="0" borderId="1" xfId="0" applyNumberFormat="1" applyFont="1" applyFill="1" applyBorder="1"/>
    <xf numFmtId="2" fontId="3" fillId="0" borderId="1" xfId="0" applyNumberFormat="1" applyFont="1" applyFill="1" applyBorder="1"/>
    <xf numFmtId="180" fontId="4" fillId="0" borderId="1" xfId="0" applyNumberFormat="1" applyFont="1" applyFill="1" applyBorder="1"/>
    <xf numFmtId="181" fontId="1" fillId="0" borderId="0" xfId="0" applyNumberFormat="1" applyFont="1" applyFill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Y42"/>
  <sheetViews>
    <sheetView tabSelected="1" zoomScale="136" zoomScaleNormal="136" topLeftCell="A19" workbookViewId="0">
      <selection activeCell="J39" sqref="J39"/>
    </sheetView>
  </sheetViews>
  <sheetFormatPr defaultColWidth="9" defaultRowHeight="12.75"/>
  <cols>
    <col min="1" max="1" width="9.14285714285714" style="2"/>
    <col min="2" max="2" width="44.2857142857143" style="3" customWidth="1"/>
    <col min="3" max="3" width="15.4285714285714" style="4" customWidth="1"/>
    <col min="4" max="4" width="11.8571428571429" style="4" customWidth="1"/>
    <col min="5" max="5" width="9.85714285714286" style="3" customWidth="1"/>
    <col min="6" max="7" width="10.5714285714286" style="3" hidden="1" customWidth="1"/>
    <col min="8" max="8" width="12" style="4" customWidth="1"/>
    <col min="9" max="9" width="10" style="4" customWidth="1"/>
    <col min="10" max="10" width="10.5714285714286" style="3" customWidth="1"/>
    <col min="11" max="11" width="9.14285714285714" style="3" hidden="1" customWidth="1"/>
    <col min="12" max="12" width="10.1428571428571" style="3" hidden="1" customWidth="1"/>
    <col min="13" max="13" width="11.2857142857143" style="4" customWidth="1"/>
    <col min="14" max="14" width="12.1428571428571" style="4" customWidth="1"/>
    <col min="15" max="15" width="8" style="3" customWidth="1"/>
    <col min="16" max="16" width="7.71428571428571" style="3" hidden="1" customWidth="1"/>
    <col min="17" max="17" width="8.57142857142857" style="3" hidden="1" customWidth="1"/>
    <col min="18" max="18" width="10.2857142857143" style="4" customWidth="1"/>
    <col min="19" max="19" width="9.85714285714286" style="4" customWidth="1"/>
    <col min="20" max="20" width="7" style="3" customWidth="1"/>
    <col min="21" max="22" width="9.57142857142857" style="3" hidden="1" customWidth="1"/>
    <col min="23" max="23" width="12.8571428571429" style="4" customWidth="1"/>
    <col min="24" max="24" width="12.5714285714286" style="4" customWidth="1"/>
    <col min="25" max="25" width="12" style="3" customWidth="1"/>
    <col min="26" max="26" width="15.7142857142857" style="3" customWidth="1"/>
    <col min="27" max="27" width="11.2857142857143" style="3" customWidth="1"/>
    <col min="28" max="28" width="12.7142857142857" style="3" customWidth="1"/>
    <col min="29" max="16373" width="9.14285714285714" style="3"/>
    <col min="16374" max="16384" width="9" style="3"/>
  </cols>
  <sheetData>
    <row r="2" spans="18:24">
      <c r="R2" s="5" t="s">
        <v>0</v>
      </c>
      <c r="S2" s="5"/>
      <c r="T2" s="1"/>
      <c r="U2" s="1"/>
      <c r="V2" s="1"/>
      <c r="W2" s="5"/>
      <c r="X2" s="5"/>
    </row>
    <row r="3" spans="18:24">
      <c r="R3" s="5" t="s">
        <v>1</v>
      </c>
      <c r="S3" s="5"/>
      <c r="T3" s="1"/>
      <c r="U3" s="1"/>
      <c r="V3" s="1"/>
      <c r="W3" s="5"/>
      <c r="X3" s="5"/>
    </row>
    <row r="4" spans="2:3">
      <c r="B4" s="1" t="s">
        <v>2</v>
      </c>
      <c r="C4" s="5"/>
    </row>
    <row r="6" s="1" customFormat="1" spans="1:24">
      <c r="A6" s="6"/>
      <c r="B6" s="1" t="s">
        <v>3</v>
      </c>
      <c r="C6" s="5">
        <f>C7+C9+C10+C8</f>
        <v>10260.2</v>
      </c>
      <c r="D6" s="5" t="s">
        <v>4</v>
      </c>
      <c r="H6" s="5"/>
      <c r="I6" s="5"/>
      <c r="M6" s="5"/>
      <c r="N6" s="5"/>
      <c r="R6" s="5"/>
      <c r="S6" s="5"/>
      <c r="W6" s="5"/>
      <c r="X6" s="5"/>
    </row>
    <row r="7" spans="2:4">
      <c r="B7" s="3" t="s">
        <v>5</v>
      </c>
      <c r="C7" s="4">
        <v>7204</v>
      </c>
      <c r="D7" s="4" t="s">
        <v>4</v>
      </c>
    </row>
    <row r="8" spans="2:4">
      <c r="B8" s="3" t="s">
        <v>6</v>
      </c>
      <c r="C8" s="4">
        <v>487</v>
      </c>
      <c r="D8" s="4" t="s">
        <v>4</v>
      </c>
    </row>
    <row r="9" spans="2:4">
      <c r="B9" s="3" t="s">
        <v>7</v>
      </c>
      <c r="C9" s="4">
        <v>1841.1</v>
      </c>
      <c r="D9" s="4" t="s">
        <v>4</v>
      </c>
    </row>
    <row r="10" spans="2:11">
      <c r="B10" s="3" t="s">
        <v>8</v>
      </c>
      <c r="C10" s="4">
        <v>728.1</v>
      </c>
      <c r="D10" s="4" t="s">
        <v>4</v>
      </c>
      <c r="E10" s="3">
        <v>728.1</v>
      </c>
      <c r="F10" s="3">
        <f>E10-C10</f>
        <v>0</v>
      </c>
      <c r="K10" s="3" t="s">
        <v>9</v>
      </c>
    </row>
    <row r="13" s="1" customFormat="1" spans="1:24">
      <c r="A13" s="7"/>
      <c r="B13" s="8"/>
      <c r="C13" s="9" t="s">
        <v>10</v>
      </c>
      <c r="D13" s="9"/>
      <c r="E13" s="9"/>
      <c r="F13" s="9"/>
      <c r="G13" s="8"/>
      <c r="H13" s="9" t="s">
        <v>11</v>
      </c>
      <c r="I13" s="9"/>
      <c r="J13" s="9"/>
      <c r="K13" s="9"/>
      <c r="L13" s="8"/>
      <c r="M13" s="9" t="s">
        <v>12</v>
      </c>
      <c r="N13" s="9"/>
      <c r="O13" s="9"/>
      <c r="P13" s="9"/>
      <c r="Q13" s="22"/>
      <c r="R13" s="9" t="s">
        <v>13</v>
      </c>
      <c r="S13" s="9"/>
      <c r="T13" s="9"/>
      <c r="U13" s="9"/>
      <c r="V13" s="8"/>
      <c r="W13" s="18"/>
      <c r="X13" s="18"/>
    </row>
    <row r="14" ht="76.5" spans="1:24">
      <c r="A14" s="10" t="s">
        <v>14</v>
      </c>
      <c r="B14" s="10" t="s">
        <v>15</v>
      </c>
      <c r="C14" s="11" t="s">
        <v>16</v>
      </c>
      <c r="D14" s="11" t="s">
        <v>17</v>
      </c>
      <c r="E14" s="10" t="s">
        <v>18</v>
      </c>
      <c r="F14" s="8"/>
      <c r="G14" s="8"/>
      <c r="H14" s="11" t="s">
        <v>19</v>
      </c>
      <c r="I14" s="11" t="s">
        <v>17</v>
      </c>
      <c r="J14" s="10" t="s">
        <v>18</v>
      </c>
      <c r="K14" s="8"/>
      <c r="L14" s="8"/>
      <c r="M14" s="11" t="s">
        <v>20</v>
      </c>
      <c r="N14" s="11" t="s">
        <v>21</v>
      </c>
      <c r="O14" s="10" t="s">
        <v>18</v>
      </c>
      <c r="P14" s="8"/>
      <c r="Q14" s="8"/>
      <c r="R14" s="11" t="s">
        <v>22</v>
      </c>
      <c r="S14" s="11" t="s">
        <v>21</v>
      </c>
      <c r="T14" s="10" t="s">
        <v>18</v>
      </c>
      <c r="U14" s="8"/>
      <c r="V14" s="8"/>
      <c r="W14" s="11" t="s">
        <v>23</v>
      </c>
      <c r="X14" s="11" t="s">
        <v>24</v>
      </c>
    </row>
    <row r="15" spans="1:24">
      <c r="A15" s="12">
        <v>1</v>
      </c>
      <c r="B15" s="13" t="s">
        <v>25</v>
      </c>
      <c r="C15" s="14">
        <v>1945</v>
      </c>
      <c r="D15" s="14">
        <f>C15*12</f>
        <v>23340</v>
      </c>
      <c r="E15" s="15">
        <v>0.27</v>
      </c>
      <c r="F15" s="15">
        <v>70.2131</v>
      </c>
      <c r="G15" s="15" t="s">
        <v>26</v>
      </c>
      <c r="H15" s="14">
        <v>132</v>
      </c>
      <c r="I15" s="14">
        <f>H15*12</f>
        <v>1584</v>
      </c>
      <c r="J15" s="15">
        <v>0.27</v>
      </c>
      <c r="K15" s="15">
        <v>4.7468</v>
      </c>
      <c r="L15" s="15" t="s">
        <v>26</v>
      </c>
      <c r="M15" s="14">
        <v>497</v>
      </c>
      <c r="N15" s="14">
        <f>M15*12</f>
        <v>5964</v>
      </c>
      <c r="O15" s="15">
        <v>0.27</v>
      </c>
      <c r="P15" s="15"/>
      <c r="Q15" s="15" t="s">
        <v>26</v>
      </c>
      <c r="R15" s="14">
        <v>203</v>
      </c>
      <c r="S15" s="14">
        <f>R15*12</f>
        <v>2436</v>
      </c>
      <c r="T15" s="15">
        <v>0.28</v>
      </c>
      <c r="U15" s="15">
        <v>6.1</v>
      </c>
      <c r="V15" s="15" t="s">
        <v>26</v>
      </c>
      <c r="W15" s="14">
        <v>2777</v>
      </c>
      <c r="X15" s="14">
        <v>33324</v>
      </c>
    </row>
    <row r="16" spans="1:24">
      <c r="A16" s="12">
        <v>2</v>
      </c>
      <c r="B16" s="13" t="s">
        <v>27</v>
      </c>
      <c r="C16" s="14">
        <v>8501</v>
      </c>
      <c r="D16" s="14">
        <f t="shared" ref="D16:D37" si="0">C16*12</f>
        <v>102012</v>
      </c>
      <c r="E16" s="15">
        <v>1.18</v>
      </c>
      <c r="F16" s="15">
        <v>70.2131</v>
      </c>
      <c r="G16" s="15" t="s">
        <v>26</v>
      </c>
      <c r="H16" s="14">
        <v>575</v>
      </c>
      <c r="I16" s="14">
        <f t="shared" ref="I16:I36" si="1">H16*12</f>
        <v>6900</v>
      </c>
      <c r="J16" s="15">
        <v>1.18</v>
      </c>
      <c r="K16" s="15">
        <v>4.7468</v>
      </c>
      <c r="L16" s="15" t="s">
        <v>26</v>
      </c>
      <c r="M16" s="14">
        <v>2098.854</v>
      </c>
      <c r="N16" s="14">
        <f t="shared" ref="N16:N37" si="2">M16*12</f>
        <v>25186.248</v>
      </c>
      <c r="O16" s="15">
        <v>1.14</v>
      </c>
      <c r="P16" s="15"/>
      <c r="Q16" s="15" t="s">
        <v>26</v>
      </c>
      <c r="R16" s="14">
        <v>1252.332</v>
      </c>
      <c r="S16" s="14">
        <f t="shared" ref="S16:S37" si="3">R16*12</f>
        <v>15027.984</v>
      </c>
      <c r="T16" s="15">
        <v>1.72</v>
      </c>
      <c r="U16" s="15">
        <v>6.1</v>
      </c>
      <c r="V16" s="15" t="s">
        <v>26</v>
      </c>
      <c r="W16" s="14">
        <f>C16+H16+M16+R16</f>
        <v>12427.186</v>
      </c>
      <c r="X16" s="14">
        <v>149124</v>
      </c>
    </row>
    <row r="17" spans="1:24">
      <c r="A17" s="12">
        <v>3</v>
      </c>
      <c r="B17" s="13" t="s">
        <v>28</v>
      </c>
      <c r="C17" s="14">
        <v>937</v>
      </c>
      <c r="D17" s="14">
        <f t="shared" si="0"/>
        <v>11244</v>
      </c>
      <c r="E17" s="15">
        <v>0.13</v>
      </c>
      <c r="F17" s="15">
        <v>70.2131</v>
      </c>
      <c r="G17" s="15" t="s">
        <v>26</v>
      </c>
      <c r="H17" s="14">
        <v>58.44</v>
      </c>
      <c r="I17" s="14">
        <f t="shared" si="1"/>
        <v>701.28</v>
      </c>
      <c r="J17" s="15">
        <v>0.12</v>
      </c>
      <c r="K17" s="15">
        <v>4.7468</v>
      </c>
      <c r="L17" s="15" t="s">
        <v>26</v>
      </c>
      <c r="M17" s="14">
        <v>239</v>
      </c>
      <c r="N17" s="14">
        <f t="shared" si="2"/>
        <v>2868</v>
      </c>
      <c r="O17" s="15">
        <v>0.13</v>
      </c>
      <c r="P17" s="15"/>
      <c r="Q17" s="15" t="s">
        <v>26</v>
      </c>
      <c r="R17" s="14">
        <v>138.339</v>
      </c>
      <c r="S17" s="14">
        <f t="shared" si="3"/>
        <v>1660.068</v>
      </c>
      <c r="T17" s="15">
        <v>0.19</v>
      </c>
      <c r="U17" s="15">
        <v>6.1</v>
      </c>
      <c r="V17" s="15" t="s">
        <v>26</v>
      </c>
      <c r="W17" s="14">
        <v>1373</v>
      </c>
      <c r="X17" s="14">
        <v>16476</v>
      </c>
    </row>
    <row r="18" spans="1:24">
      <c r="A18" s="12">
        <v>4</v>
      </c>
      <c r="B18" s="13" t="s">
        <v>29</v>
      </c>
      <c r="C18" s="14">
        <v>360</v>
      </c>
      <c r="D18" s="14">
        <f t="shared" si="0"/>
        <v>4320</v>
      </c>
      <c r="E18" s="15">
        <v>0.05</v>
      </c>
      <c r="F18" s="15">
        <v>70.2131</v>
      </c>
      <c r="G18" s="15" t="s">
        <v>26</v>
      </c>
      <c r="H18" s="14">
        <v>24.35</v>
      </c>
      <c r="I18" s="14">
        <f t="shared" si="1"/>
        <v>292.2</v>
      </c>
      <c r="J18" s="15">
        <v>0.05</v>
      </c>
      <c r="K18" s="15">
        <v>4.7468</v>
      </c>
      <c r="L18" s="15" t="s">
        <v>26</v>
      </c>
      <c r="M18" s="14">
        <v>92.055</v>
      </c>
      <c r="N18" s="14">
        <f t="shared" si="2"/>
        <v>1104.66</v>
      </c>
      <c r="O18" s="15">
        <v>0.05</v>
      </c>
      <c r="P18" s="15"/>
      <c r="Q18" s="15" t="s">
        <v>26</v>
      </c>
      <c r="R18" s="14">
        <v>50.967</v>
      </c>
      <c r="S18" s="14">
        <f t="shared" si="3"/>
        <v>611.604</v>
      </c>
      <c r="T18" s="15">
        <v>0.07</v>
      </c>
      <c r="U18" s="15">
        <v>6.1</v>
      </c>
      <c r="V18" s="15" t="s">
        <v>26</v>
      </c>
      <c r="W18" s="14">
        <f t="shared" ref="W18:W31" si="4">C18+H18+M18+R18</f>
        <v>527.372</v>
      </c>
      <c r="X18" s="14">
        <v>6330</v>
      </c>
    </row>
    <row r="19" ht="25.5" spans="1:24">
      <c r="A19" s="12">
        <v>5</v>
      </c>
      <c r="B19" s="13" t="s">
        <v>30</v>
      </c>
      <c r="C19" s="14">
        <v>11455</v>
      </c>
      <c r="D19" s="14">
        <f t="shared" si="0"/>
        <v>137460</v>
      </c>
      <c r="E19" s="15">
        <v>1.59</v>
      </c>
      <c r="F19" s="15">
        <v>70.2131</v>
      </c>
      <c r="G19" s="15" t="s">
        <v>26</v>
      </c>
      <c r="H19" s="14">
        <v>774</v>
      </c>
      <c r="I19" s="14">
        <f t="shared" si="1"/>
        <v>9288</v>
      </c>
      <c r="J19" s="15">
        <v>1.59</v>
      </c>
      <c r="K19" s="15">
        <v>4.7468</v>
      </c>
      <c r="L19" s="15" t="s">
        <v>26</v>
      </c>
      <c r="M19" s="14">
        <v>5007.792</v>
      </c>
      <c r="N19" s="14">
        <f t="shared" si="2"/>
        <v>60093.504</v>
      </c>
      <c r="O19" s="15">
        <v>2.72</v>
      </c>
      <c r="P19" s="15"/>
      <c r="Q19" s="15" t="s">
        <v>26</v>
      </c>
      <c r="R19" s="14">
        <v>2985.21</v>
      </c>
      <c r="S19" s="14">
        <f t="shared" si="3"/>
        <v>35822.52</v>
      </c>
      <c r="T19" s="15">
        <v>4.1</v>
      </c>
      <c r="U19" s="15">
        <v>6.1</v>
      </c>
      <c r="V19" s="15" t="s">
        <v>26</v>
      </c>
      <c r="W19" s="14">
        <v>20220</v>
      </c>
      <c r="X19" s="14">
        <v>242640</v>
      </c>
    </row>
    <row r="20" spans="1:24">
      <c r="A20" s="12">
        <v>6</v>
      </c>
      <c r="B20" s="13" t="s">
        <v>31</v>
      </c>
      <c r="C20" s="14">
        <v>360</v>
      </c>
      <c r="D20" s="14">
        <f t="shared" si="0"/>
        <v>4320</v>
      </c>
      <c r="E20" s="15">
        <v>0.05</v>
      </c>
      <c r="F20" s="15">
        <v>70.2131</v>
      </c>
      <c r="G20" s="15" t="s">
        <v>26</v>
      </c>
      <c r="H20" s="14">
        <v>24.35</v>
      </c>
      <c r="I20" s="14">
        <f t="shared" si="1"/>
        <v>292.2</v>
      </c>
      <c r="J20" s="15">
        <v>0.05</v>
      </c>
      <c r="K20" s="15">
        <v>4.7468</v>
      </c>
      <c r="L20" s="15" t="s">
        <v>26</v>
      </c>
      <c r="M20" s="14">
        <v>92.055</v>
      </c>
      <c r="N20" s="14">
        <f t="shared" si="2"/>
        <v>1104.66</v>
      </c>
      <c r="O20" s="15">
        <v>0.05</v>
      </c>
      <c r="P20" s="15"/>
      <c r="Q20" s="15" t="s">
        <v>26</v>
      </c>
      <c r="R20" s="14">
        <v>50.967</v>
      </c>
      <c r="S20" s="14">
        <f t="shared" si="3"/>
        <v>611.604</v>
      </c>
      <c r="T20" s="15">
        <v>0.07</v>
      </c>
      <c r="U20" s="15">
        <v>6.1</v>
      </c>
      <c r="V20" s="15" t="s">
        <v>26</v>
      </c>
      <c r="W20" s="14">
        <f t="shared" si="4"/>
        <v>527.372</v>
      </c>
      <c r="X20" s="14">
        <v>6324</v>
      </c>
    </row>
    <row r="21" spans="1:24">
      <c r="A21" s="12">
        <v>7</v>
      </c>
      <c r="B21" s="13" t="s">
        <v>32</v>
      </c>
      <c r="C21" s="14">
        <v>8789</v>
      </c>
      <c r="D21" s="14">
        <f t="shared" si="0"/>
        <v>105468</v>
      </c>
      <c r="E21" s="15">
        <v>1.22</v>
      </c>
      <c r="F21" s="15">
        <v>70.2131</v>
      </c>
      <c r="G21" s="15" t="s">
        <v>26</v>
      </c>
      <c r="H21" s="14">
        <v>467.52</v>
      </c>
      <c r="I21" s="14">
        <f t="shared" si="1"/>
        <v>5610.24</v>
      </c>
      <c r="J21" s="15">
        <v>0.96</v>
      </c>
      <c r="K21" s="15">
        <v>4.7468</v>
      </c>
      <c r="L21" s="15" t="s">
        <v>26</v>
      </c>
      <c r="M21" s="14">
        <v>1969.977</v>
      </c>
      <c r="N21" s="14">
        <f t="shared" si="2"/>
        <v>23639.724</v>
      </c>
      <c r="O21" s="15">
        <v>1.07</v>
      </c>
      <c r="P21" s="15"/>
      <c r="Q21" s="15" t="s">
        <v>26</v>
      </c>
      <c r="R21" s="14">
        <v>1172.241</v>
      </c>
      <c r="S21" s="14">
        <f t="shared" si="3"/>
        <v>14066.892</v>
      </c>
      <c r="T21" s="15">
        <v>1.61</v>
      </c>
      <c r="U21" s="15">
        <v>6.1</v>
      </c>
      <c r="V21" s="15" t="s">
        <v>26</v>
      </c>
      <c r="W21" s="14">
        <v>12399</v>
      </c>
      <c r="X21" s="14">
        <v>148788</v>
      </c>
    </row>
    <row r="22" spans="1:24">
      <c r="A22" s="12">
        <v>8</v>
      </c>
      <c r="B22" s="13" t="s">
        <v>33</v>
      </c>
      <c r="C22" s="14">
        <v>24998</v>
      </c>
      <c r="D22" s="14">
        <f t="shared" si="0"/>
        <v>299976</v>
      </c>
      <c r="E22" s="15">
        <v>3.47</v>
      </c>
      <c r="F22" s="15">
        <v>70.2131</v>
      </c>
      <c r="G22" s="15" t="s">
        <v>26</v>
      </c>
      <c r="H22" s="14">
        <v>1690</v>
      </c>
      <c r="I22" s="14">
        <f t="shared" si="1"/>
        <v>20280</v>
      </c>
      <c r="J22" s="15">
        <v>3.47</v>
      </c>
      <c r="K22" s="15">
        <v>4.7468</v>
      </c>
      <c r="L22" s="15" t="s">
        <v>26</v>
      </c>
      <c r="M22" s="14">
        <v>7640.565</v>
      </c>
      <c r="N22" s="14">
        <f t="shared" si="2"/>
        <v>91686.78</v>
      </c>
      <c r="O22" s="15">
        <v>4.15</v>
      </c>
      <c r="P22" s="15"/>
      <c r="Q22" s="15" t="s">
        <v>26</v>
      </c>
      <c r="R22" s="14">
        <v>4543.344</v>
      </c>
      <c r="S22" s="14">
        <f t="shared" si="3"/>
        <v>54520.128</v>
      </c>
      <c r="T22" s="15">
        <v>6.24</v>
      </c>
      <c r="U22" s="15">
        <v>6.1</v>
      </c>
      <c r="V22" s="15" t="s">
        <v>26</v>
      </c>
      <c r="W22" s="14">
        <v>38872</v>
      </c>
      <c r="X22" s="14">
        <v>466464</v>
      </c>
    </row>
    <row r="23" spans="1:24">
      <c r="A23" s="12">
        <v>9</v>
      </c>
      <c r="B23" s="13" t="s">
        <v>34</v>
      </c>
      <c r="C23" s="14">
        <v>5691</v>
      </c>
      <c r="D23" s="14">
        <f t="shared" si="0"/>
        <v>68292</v>
      </c>
      <c r="E23" s="15">
        <v>0.79</v>
      </c>
      <c r="F23" s="15">
        <v>70.2131</v>
      </c>
      <c r="G23" s="15" t="s">
        <v>26</v>
      </c>
      <c r="H23" s="14">
        <v>340.9</v>
      </c>
      <c r="I23" s="14">
        <f t="shared" si="1"/>
        <v>4090.8</v>
      </c>
      <c r="J23" s="15">
        <v>0.7</v>
      </c>
      <c r="K23" s="15">
        <v>4.7468</v>
      </c>
      <c r="L23" s="15" t="s">
        <v>26</v>
      </c>
      <c r="M23" s="14">
        <v>1417.647</v>
      </c>
      <c r="N23" s="14">
        <f t="shared" si="2"/>
        <v>17011.764</v>
      </c>
      <c r="O23" s="15">
        <v>0.77</v>
      </c>
      <c r="P23" s="15"/>
      <c r="Q23" s="15" t="s">
        <v>26</v>
      </c>
      <c r="R23" s="14">
        <v>844.596</v>
      </c>
      <c r="S23" s="14">
        <f t="shared" si="3"/>
        <v>10135.152</v>
      </c>
      <c r="T23" s="15">
        <v>1.16</v>
      </c>
      <c r="U23" s="15">
        <v>6.1</v>
      </c>
      <c r="V23" s="15" t="s">
        <v>26</v>
      </c>
      <c r="W23" s="14">
        <v>8295</v>
      </c>
      <c r="X23" s="14">
        <v>99540</v>
      </c>
    </row>
    <row r="24" ht="25.5" spans="1:24">
      <c r="A24" s="12">
        <v>10</v>
      </c>
      <c r="B24" s="13" t="s">
        <v>35</v>
      </c>
      <c r="C24" s="14">
        <v>211293</v>
      </c>
      <c r="D24" s="14">
        <f t="shared" si="0"/>
        <v>2535516</v>
      </c>
      <c r="E24" s="15">
        <v>29.33</v>
      </c>
      <c r="F24" s="15">
        <v>70.2131</v>
      </c>
      <c r="G24" s="15" t="s">
        <v>26</v>
      </c>
      <c r="H24" s="14">
        <v>12034</v>
      </c>
      <c r="I24" s="14">
        <f t="shared" si="1"/>
        <v>144408</v>
      </c>
      <c r="J24" s="15">
        <v>24.71</v>
      </c>
      <c r="K24" s="15">
        <v>4.7468</v>
      </c>
      <c r="L24" s="15" t="s">
        <v>26</v>
      </c>
      <c r="M24" s="14">
        <v>54865</v>
      </c>
      <c r="N24" s="14">
        <v>658581</v>
      </c>
      <c r="O24" s="15">
        <v>29.8</v>
      </c>
      <c r="P24" s="15"/>
      <c r="Q24" s="15" t="s">
        <v>26</v>
      </c>
      <c r="R24" s="14">
        <v>23947</v>
      </c>
      <c r="S24" s="14">
        <f t="shared" si="3"/>
        <v>287364</v>
      </c>
      <c r="T24" s="15">
        <v>32.89</v>
      </c>
      <c r="U24" s="15">
        <v>6.1</v>
      </c>
      <c r="V24" s="15" t="s">
        <v>26</v>
      </c>
      <c r="W24" s="14">
        <v>302139</v>
      </c>
      <c r="X24" s="14">
        <v>3625668</v>
      </c>
    </row>
    <row r="25" ht="25.5" spans="1:24">
      <c r="A25" s="12">
        <v>11</v>
      </c>
      <c r="B25" s="13" t="s">
        <v>36</v>
      </c>
      <c r="C25" s="14">
        <v>15705</v>
      </c>
      <c r="D25" s="14">
        <f t="shared" si="0"/>
        <v>188460</v>
      </c>
      <c r="E25" s="15">
        <v>2.18</v>
      </c>
      <c r="F25" s="15">
        <v>70.2131</v>
      </c>
      <c r="G25" s="15" t="s">
        <v>26</v>
      </c>
      <c r="H25" s="14">
        <v>1062</v>
      </c>
      <c r="I25" s="14">
        <f t="shared" si="1"/>
        <v>12744</v>
      </c>
      <c r="J25" s="15">
        <v>2.18</v>
      </c>
      <c r="K25" s="15">
        <v>4.7468</v>
      </c>
      <c r="L25" s="15" t="s">
        <v>26</v>
      </c>
      <c r="M25" s="14">
        <v>5836</v>
      </c>
      <c r="N25" s="14">
        <f t="shared" si="2"/>
        <v>70032</v>
      </c>
      <c r="O25" s="15">
        <v>3.17</v>
      </c>
      <c r="P25" s="15"/>
      <c r="Q25" s="15" t="s">
        <v>26</v>
      </c>
      <c r="R25" s="14">
        <v>4587.03</v>
      </c>
      <c r="S25" s="14">
        <f t="shared" si="3"/>
        <v>55044.36</v>
      </c>
      <c r="T25" s="15">
        <v>6.3</v>
      </c>
      <c r="U25" s="15">
        <v>6.1</v>
      </c>
      <c r="V25" s="15" t="s">
        <v>26</v>
      </c>
      <c r="W25" s="14">
        <v>27190</v>
      </c>
      <c r="X25" s="14">
        <v>326300</v>
      </c>
    </row>
    <row r="26" spans="1:24">
      <c r="A26" s="12">
        <v>12</v>
      </c>
      <c r="B26" s="13" t="s">
        <v>37</v>
      </c>
      <c r="C26" s="14">
        <v>4322.4</v>
      </c>
      <c r="D26" s="14">
        <f t="shared" si="0"/>
        <v>51868.8</v>
      </c>
      <c r="E26" s="15">
        <v>0.6</v>
      </c>
      <c r="F26" s="15">
        <v>70.2131</v>
      </c>
      <c r="G26" s="15" t="s">
        <v>26</v>
      </c>
      <c r="H26" s="14">
        <v>262.98</v>
      </c>
      <c r="I26" s="14">
        <f t="shared" si="1"/>
        <v>3155.76</v>
      </c>
      <c r="J26" s="15">
        <v>0.54</v>
      </c>
      <c r="K26" s="15">
        <v>4.7468</v>
      </c>
      <c r="L26" s="15" t="s">
        <v>26</v>
      </c>
      <c r="M26" s="14">
        <v>1104.66</v>
      </c>
      <c r="N26" s="14">
        <f t="shared" si="2"/>
        <v>13255.92</v>
      </c>
      <c r="O26" s="15">
        <v>0.6</v>
      </c>
      <c r="P26" s="15"/>
      <c r="Q26" s="15" t="s">
        <v>26</v>
      </c>
      <c r="R26" s="14">
        <v>655.29</v>
      </c>
      <c r="S26" s="14">
        <f t="shared" si="3"/>
        <v>7863.48</v>
      </c>
      <c r="T26" s="15">
        <v>0.9</v>
      </c>
      <c r="U26" s="15">
        <v>6.1</v>
      </c>
      <c r="V26" s="15" t="s">
        <v>26</v>
      </c>
      <c r="W26" s="14">
        <f t="shared" si="4"/>
        <v>6345.33</v>
      </c>
      <c r="X26" s="14">
        <v>76140</v>
      </c>
    </row>
    <row r="27" spans="1:24">
      <c r="A27" s="12">
        <v>13</v>
      </c>
      <c r="B27" s="13" t="s">
        <v>38</v>
      </c>
      <c r="C27" s="14">
        <v>72.04</v>
      </c>
      <c r="D27" s="14">
        <f t="shared" si="0"/>
        <v>864.48</v>
      </c>
      <c r="E27" s="15">
        <v>0.01</v>
      </c>
      <c r="F27" s="15">
        <v>70.2131</v>
      </c>
      <c r="G27" s="15" t="s">
        <v>26</v>
      </c>
      <c r="H27" s="14">
        <v>4.87</v>
      </c>
      <c r="I27" s="14">
        <f t="shared" si="1"/>
        <v>58.44</v>
      </c>
      <c r="J27" s="15">
        <v>0.01</v>
      </c>
      <c r="K27" s="15">
        <v>4.7468</v>
      </c>
      <c r="L27" s="15" t="s">
        <v>26</v>
      </c>
      <c r="M27" s="14">
        <v>18.411</v>
      </c>
      <c r="N27" s="14">
        <f t="shared" si="2"/>
        <v>220.932</v>
      </c>
      <c r="O27" s="15">
        <v>0.01</v>
      </c>
      <c r="P27" s="15"/>
      <c r="Q27" s="15" t="s">
        <v>26</v>
      </c>
      <c r="R27" s="14">
        <v>7.281</v>
      </c>
      <c r="S27" s="14">
        <f t="shared" si="3"/>
        <v>87.372</v>
      </c>
      <c r="T27" s="15">
        <v>0.01</v>
      </c>
      <c r="U27" s="15">
        <v>6.1</v>
      </c>
      <c r="V27" s="15" t="s">
        <v>26</v>
      </c>
      <c r="W27" s="14">
        <f t="shared" si="4"/>
        <v>102.602</v>
      </c>
      <c r="X27" s="14">
        <v>1236</v>
      </c>
    </row>
    <row r="28" spans="1:24">
      <c r="A28" s="12">
        <v>14</v>
      </c>
      <c r="B28" s="13" t="s">
        <v>39</v>
      </c>
      <c r="C28" s="14">
        <v>1152.64</v>
      </c>
      <c r="D28" s="14">
        <f t="shared" si="0"/>
        <v>13831.68</v>
      </c>
      <c r="E28" s="15">
        <v>0.16</v>
      </c>
      <c r="F28" s="15">
        <v>70.2131</v>
      </c>
      <c r="G28" s="15" t="s">
        <v>26</v>
      </c>
      <c r="H28" s="14">
        <v>73.05</v>
      </c>
      <c r="I28" s="14">
        <f t="shared" si="1"/>
        <v>876.6</v>
      </c>
      <c r="J28" s="15">
        <v>0.15</v>
      </c>
      <c r="K28" s="15">
        <v>4.7468</v>
      </c>
      <c r="L28" s="15" t="s">
        <v>26</v>
      </c>
      <c r="M28" s="14">
        <v>184</v>
      </c>
      <c r="N28" s="14">
        <f t="shared" si="2"/>
        <v>2208</v>
      </c>
      <c r="O28" s="15">
        <v>0.1</v>
      </c>
      <c r="P28" s="15"/>
      <c r="Q28" s="15" t="s">
        <v>26</v>
      </c>
      <c r="R28" s="14">
        <v>174.744</v>
      </c>
      <c r="S28" s="14">
        <f t="shared" si="3"/>
        <v>2096.928</v>
      </c>
      <c r="T28" s="15">
        <v>0.24</v>
      </c>
      <c r="U28" s="15">
        <v>6.1</v>
      </c>
      <c r="V28" s="15" t="s">
        <v>26</v>
      </c>
      <c r="W28" s="14">
        <f t="shared" si="4"/>
        <v>1584.434</v>
      </c>
      <c r="X28" s="14">
        <v>19008</v>
      </c>
    </row>
    <row r="29" spans="1:24">
      <c r="A29" s="12">
        <v>15</v>
      </c>
      <c r="B29" s="13" t="s">
        <v>40</v>
      </c>
      <c r="C29" s="14">
        <v>12246.8</v>
      </c>
      <c r="D29" s="14">
        <f t="shared" si="0"/>
        <v>146961.6</v>
      </c>
      <c r="E29" s="15">
        <v>1.7</v>
      </c>
      <c r="F29" s="15">
        <v>70.2131</v>
      </c>
      <c r="G29" s="15" t="s">
        <v>26</v>
      </c>
      <c r="H29" s="14">
        <v>749.98</v>
      </c>
      <c r="I29" s="14">
        <f t="shared" si="1"/>
        <v>8999.76</v>
      </c>
      <c r="J29" s="15">
        <v>1.54</v>
      </c>
      <c r="K29" s="15">
        <v>4.7468</v>
      </c>
      <c r="L29" s="15" t="s">
        <v>26</v>
      </c>
      <c r="M29" s="14">
        <v>3129.87</v>
      </c>
      <c r="N29" s="14">
        <f t="shared" si="2"/>
        <v>37558.44</v>
      </c>
      <c r="O29" s="15">
        <v>1.7</v>
      </c>
      <c r="P29" s="15"/>
      <c r="Q29" s="15" t="s">
        <v>26</v>
      </c>
      <c r="R29" s="14">
        <v>1863.936</v>
      </c>
      <c r="S29" s="14">
        <f t="shared" si="3"/>
        <v>22367.232</v>
      </c>
      <c r="T29" s="15">
        <v>2.56</v>
      </c>
      <c r="U29" s="15">
        <v>6.1</v>
      </c>
      <c r="V29" s="15" t="s">
        <v>26</v>
      </c>
      <c r="W29" s="23">
        <v>17991</v>
      </c>
      <c r="X29" s="14">
        <v>215892</v>
      </c>
    </row>
    <row r="30" ht="25.5" spans="1:24">
      <c r="A30" s="12">
        <v>16</v>
      </c>
      <c r="B30" s="13" t="s">
        <v>41</v>
      </c>
      <c r="C30" s="14">
        <v>4466</v>
      </c>
      <c r="D30" s="14">
        <f t="shared" si="0"/>
        <v>53592</v>
      </c>
      <c r="E30" s="15">
        <v>0.62</v>
      </c>
      <c r="F30" s="15">
        <v>70.2131</v>
      </c>
      <c r="G30" s="15" t="s">
        <v>26</v>
      </c>
      <c r="H30" s="14">
        <v>282.46</v>
      </c>
      <c r="I30" s="14">
        <f t="shared" si="1"/>
        <v>3389.52</v>
      </c>
      <c r="J30" s="15">
        <v>0.58</v>
      </c>
      <c r="K30" s="15">
        <v>4.7468</v>
      </c>
      <c r="L30" s="15" t="s">
        <v>26</v>
      </c>
      <c r="M30" s="14">
        <v>1196.715</v>
      </c>
      <c r="N30" s="14">
        <f t="shared" si="2"/>
        <v>14360.58</v>
      </c>
      <c r="O30" s="15">
        <v>0.65</v>
      </c>
      <c r="P30" s="15"/>
      <c r="Q30" s="15" t="s">
        <v>26</v>
      </c>
      <c r="R30" s="14">
        <v>706.257</v>
      </c>
      <c r="S30" s="14">
        <f t="shared" si="3"/>
        <v>8475.084</v>
      </c>
      <c r="T30" s="15">
        <v>0.97</v>
      </c>
      <c r="U30" s="15">
        <v>6.1</v>
      </c>
      <c r="V30" s="15" t="s">
        <v>26</v>
      </c>
      <c r="W30" s="14">
        <f t="shared" si="4"/>
        <v>6651.432</v>
      </c>
      <c r="X30" s="14">
        <v>79812</v>
      </c>
    </row>
    <row r="31" ht="15.75" customHeight="1" spans="1:24">
      <c r="A31" s="12">
        <v>17</v>
      </c>
      <c r="B31" s="13" t="s">
        <v>42</v>
      </c>
      <c r="C31" s="14">
        <v>27447</v>
      </c>
      <c r="D31" s="14">
        <f t="shared" si="0"/>
        <v>329364</v>
      </c>
      <c r="E31" s="15">
        <v>3.81</v>
      </c>
      <c r="F31" s="15">
        <v>70.2131</v>
      </c>
      <c r="G31" s="15" t="s">
        <v>26</v>
      </c>
      <c r="H31" s="14">
        <v>1850</v>
      </c>
      <c r="I31" s="14">
        <f t="shared" si="1"/>
        <v>22200</v>
      </c>
      <c r="J31" s="15">
        <v>3.8</v>
      </c>
      <c r="K31" s="15">
        <v>4.7468</v>
      </c>
      <c r="L31" s="15" t="s">
        <v>26</v>
      </c>
      <c r="M31" s="14">
        <v>11507</v>
      </c>
      <c r="N31" s="14">
        <f t="shared" si="2"/>
        <v>138084</v>
      </c>
      <c r="O31" s="15">
        <v>6.25</v>
      </c>
      <c r="P31" s="15"/>
      <c r="Q31" s="15" t="s">
        <v>26</v>
      </c>
      <c r="R31" s="14">
        <v>7208.19</v>
      </c>
      <c r="S31" s="14">
        <f t="shared" si="3"/>
        <v>86498.28</v>
      </c>
      <c r="T31" s="15">
        <v>9.9</v>
      </c>
      <c r="U31" s="15">
        <v>6.1</v>
      </c>
      <c r="V31" s="15" t="s">
        <v>26</v>
      </c>
      <c r="W31" s="14">
        <f t="shared" si="4"/>
        <v>48012.19</v>
      </c>
      <c r="X31" s="14">
        <v>576144</v>
      </c>
    </row>
    <row r="32" ht="25.5" spans="1:24">
      <c r="A32" s="12">
        <v>18</v>
      </c>
      <c r="B32" s="13" t="s">
        <v>43</v>
      </c>
      <c r="C32" s="14">
        <v>27015</v>
      </c>
      <c r="D32" s="14">
        <v>324495</v>
      </c>
      <c r="E32" s="15">
        <v>3.75</v>
      </c>
      <c r="F32" s="15">
        <v>70.2131</v>
      </c>
      <c r="G32" s="15" t="s">
        <v>26</v>
      </c>
      <c r="H32" s="14">
        <v>1797.03</v>
      </c>
      <c r="I32" s="14">
        <f t="shared" si="1"/>
        <v>21564.36</v>
      </c>
      <c r="J32" s="15">
        <v>3.69</v>
      </c>
      <c r="K32" s="15">
        <v>4.7468</v>
      </c>
      <c r="L32" s="15" t="s">
        <v>26</v>
      </c>
      <c r="M32" s="14">
        <v>7548</v>
      </c>
      <c r="N32" s="14">
        <f t="shared" si="2"/>
        <v>90576</v>
      </c>
      <c r="O32" s="15">
        <v>4.1</v>
      </c>
      <c r="P32" s="15"/>
      <c r="Q32" s="15" t="s">
        <v>26</v>
      </c>
      <c r="R32" s="14">
        <v>3822</v>
      </c>
      <c r="S32" s="14">
        <f t="shared" si="3"/>
        <v>45864</v>
      </c>
      <c r="T32" s="15">
        <v>5.25</v>
      </c>
      <c r="U32" s="15">
        <v>6.1</v>
      </c>
      <c r="V32" s="15" t="s">
        <v>26</v>
      </c>
      <c r="W32" s="14">
        <v>40183</v>
      </c>
      <c r="X32" s="14">
        <v>482196</v>
      </c>
    </row>
    <row r="33" spans="1:24">
      <c r="A33" s="12">
        <v>19</v>
      </c>
      <c r="B33" s="13" t="s">
        <v>44</v>
      </c>
      <c r="C33" s="14">
        <v>2882</v>
      </c>
      <c r="D33" s="14">
        <f t="shared" si="0"/>
        <v>34584</v>
      </c>
      <c r="E33" s="15">
        <v>0.4</v>
      </c>
      <c r="F33" s="15">
        <v>70.2131</v>
      </c>
      <c r="G33" s="15" t="s">
        <v>26</v>
      </c>
      <c r="H33" s="14">
        <v>195</v>
      </c>
      <c r="I33" s="14">
        <f t="shared" si="1"/>
        <v>2340</v>
      </c>
      <c r="J33" s="15">
        <v>0.4</v>
      </c>
      <c r="K33" s="15">
        <v>4.7468</v>
      </c>
      <c r="L33" s="15" t="s">
        <v>26</v>
      </c>
      <c r="M33" s="14">
        <v>0</v>
      </c>
      <c r="N33" s="14">
        <f t="shared" si="2"/>
        <v>0</v>
      </c>
      <c r="O33" s="15">
        <v>0</v>
      </c>
      <c r="P33" s="15"/>
      <c r="Q33" s="15" t="s">
        <v>26</v>
      </c>
      <c r="R33" s="14">
        <v>291</v>
      </c>
      <c r="S33" s="14">
        <f t="shared" si="3"/>
        <v>3492</v>
      </c>
      <c r="T33" s="15">
        <v>0.4</v>
      </c>
      <c r="U33" s="15">
        <v>6.1</v>
      </c>
      <c r="V33" s="15" t="s">
        <v>26</v>
      </c>
      <c r="W33" s="14">
        <v>3368</v>
      </c>
      <c r="X33" s="14">
        <v>40416</v>
      </c>
    </row>
    <row r="34" spans="1:24">
      <c r="A34" s="12">
        <v>20</v>
      </c>
      <c r="B34" s="13" t="s">
        <v>45</v>
      </c>
      <c r="C34" s="14">
        <v>14120</v>
      </c>
      <c r="D34" s="14">
        <f t="shared" si="0"/>
        <v>169440</v>
      </c>
      <c r="E34" s="15">
        <v>1.96</v>
      </c>
      <c r="F34" s="15">
        <v>70.2131</v>
      </c>
      <c r="G34" s="15" t="s">
        <v>26</v>
      </c>
      <c r="H34" s="14">
        <v>954</v>
      </c>
      <c r="I34" s="14">
        <f t="shared" si="1"/>
        <v>11448</v>
      </c>
      <c r="J34" s="15">
        <v>1.96</v>
      </c>
      <c r="K34" s="15">
        <v>4.7468</v>
      </c>
      <c r="L34" s="15" t="s">
        <v>26</v>
      </c>
      <c r="M34" s="14">
        <v>7364</v>
      </c>
      <c r="N34" s="14">
        <f t="shared" si="2"/>
        <v>88368</v>
      </c>
      <c r="O34" s="15">
        <v>4</v>
      </c>
      <c r="P34" s="15"/>
      <c r="Q34" s="15" t="s">
        <v>26</v>
      </c>
      <c r="R34" s="14">
        <v>3531</v>
      </c>
      <c r="S34" s="14">
        <f t="shared" si="3"/>
        <v>42372</v>
      </c>
      <c r="T34" s="15">
        <v>4.85</v>
      </c>
      <c r="U34" s="15">
        <v>6.1</v>
      </c>
      <c r="V34" s="15" t="s">
        <v>26</v>
      </c>
      <c r="W34" s="14">
        <v>25969</v>
      </c>
      <c r="X34" s="14">
        <v>311628</v>
      </c>
    </row>
    <row r="35" spans="1:24">
      <c r="A35" s="12">
        <v>21</v>
      </c>
      <c r="B35" s="13" t="s">
        <v>46</v>
      </c>
      <c r="C35" s="14">
        <v>7924</v>
      </c>
      <c r="D35" s="14">
        <f t="shared" si="0"/>
        <v>95088</v>
      </c>
      <c r="E35" s="15">
        <v>1.1</v>
      </c>
      <c r="F35" s="15">
        <v>70.2131</v>
      </c>
      <c r="G35" s="15" t="s">
        <v>26</v>
      </c>
      <c r="H35" s="14">
        <v>536</v>
      </c>
      <c r="I35" s="14">
        <f t="shared" si="1"/>
        <v>6432</v>
      </c>
      <c r="J35" s="15">
        <v>1.1</v>
      </c>
      <c r="K35" s="15">
        <v>4.7468</v>
      </c>
      <c r="L35" s="15" t="s">
        <v>26</v>
      </c>
      <c r="M35" s="14">
        <v>185</v>
      </c>
      <c r="N35" s="14">
        <f t="shared" si="2"/>
        <v>2220</v>
      </c>
      <c r="O35" s="15">
        <v>0.1</v>
      </c>
      <c r="P35" s="15"/>
      <c r="Q35" s="15" t="s">
        <v>26</v>
      </c>
      <c r="R35" s="14">
        <v>794</v>
      </c>
      <c r="S35" s="14">
        <f t="shared" si="3"/>
        <v>9528</v>
      </c>
      <c r="T35" s="15">
        <v>1.09</v>
      </c>
      <c r="U35" s="15">
        <v>6.1</v>
      </c>
      <c r="V35" s="15" t="s">
        <v>26</v>
      </c>
      <c r="W35" s="14">
        <v>9439</v>
      </c>
      <c r="X35" s="14">
        <v>113268</v>
      </c>
    </row>
    <row r="36" spans="1:24">
      <c r="A36" s="12">
        <v>22</v>
      </c>
      <c r="B36" s="16" t="s">
        <v>47</v>
      </c>
      <c r="C36" s="14">
        <v>5835</v>
      </c>
      <c r="D36" s="14">
        <f t="shared" si="0"/>
        <v>70020</v>
      </c>
      <c r="E36" s="15">
        <v>0.81</v>
      </c>
      <c r="F36" s="15"/>
      <c r="G36" s="15"/>
      <c r="H36" s="14">
        <v>395</v>
      </c>
      <c r="I36" s="14">
        <f t="shared" si="1"/>
        <v>4740</v>
      </c>
      <c r="J36" s="15">
        <v>0.81</v>
      </c>
      <c r="K36" s="15"/>
      <c r="L36" s="15"/>
      <c r="M36" s="14">
        <v>1491</v>
      </c>
      <c r="N36" s="14">
        <f t="shared" si="2"/>
        <v>17892</v>
      </c>
      <c r="O36" s="15">
        <v>0.81</v>
      </c>
      <c r="P36" s="15"/>
      <c r="Q36" s="15"/>
      <c r="R36" s="14">
        <v>590</v>
      </c>
      <c r="S36" s="14">
        <f t="shared" si="3"/>
        <v>7080</v>
      </c>
      <c r="T36" s="24">
        <v>0.81</v>
      </c>
      <c r="U36" s="15"/>
      <c r="V36" s="15"/>
      <c r="W36" s="14">
        <v>8311</v>
      </c>
      <c r="X36" s="14">
        <v>99732</v>
      </c>
    </row>
    <row r="37" s="1" customFormat="1" spans="1:25">
      <c r="A37" s="7">
        <v>23</v>
      </c>
      <c r="B37" s="17" t="s">
        <v>48</v>
      </c>
      <c r="C37" s="5">
        <f>SUM(C15:C36)</f>
        <v>397516.88</v>
      </c>
      <c r="D37" s="18">
        <f>SUM(D15:D36)</f>
        <v>4770517.56</v>
      </c>
      <c r="E37" s="19">
        <f>SUM(E15:E36)</f>
        <v>55.18</v>
      </c>
      <c r="F37" s="19"/>
      <c r="G37" s="19"/>
      <c r="H37" s="18">
        <f>SUM(H15:H36)</f>
        <v>24282.93</v>
      </c>
      <c r="I37" s="18">
        <f>SUM(I15:I36)</f>
        <v>291395.16</v>
      </c>
      <c r="J37" s="19">
        <f>SUM(J15:J36)</f>
        <v>49.86</v>
      </c>
      <c r="K37" s="19"/>
      <c r="L37" s="19"/>
      <c r="M37" s="18">
        <f>SUM(M15:M36)</f>
        <v>113484.601</v>
      </c>
      <c r="N37" s="18">
        <f t="shared" si="2"/>
        <v>1361815.212</v>
      </c>
      <c r="O37" s="19">
        <f>SUM(O15:O36)</f>
        <v>61.64</v>
      </c>
      <c r="P37" s="19">
        <f>SUM(P15:P35)</f>
        <v>0</v>
      </c>
      <c r="Q37" s="19">
        <f>SUM(Q15:Q35)</f>
        <v>0</v>
      </c>
      <c r="R37" s="18">
        <f>SUM(R15:R36)</f>
        <v>59418.724</v>
      </c>
      <c r="S37" s="18">
        <f t="shared" si="3"/>
        <v>713024.688</v>
      </c>
      <c r="T37" s="19">
        <f>SUM(T15:T36)</f>
        <v>81.61</v>
      </c>
      <c r="U37" s="19"/>
      <c r="V37" s="19" t="s">
        <v>26</v>
      </c>
      <c r="W37" s="18">
        <f>SUM(W15:W36)</f>
        <v>594703.918</v>
      </c>
      <c r="X37" s="25">
        <f>SUM(X15:X36)</f>
        <v>7136450</v>
      </c>
      <c r="Y37" s="26"/>
    </row>
    <row r="38" spans="3:3">
      <c r="C38" s="18"/>
    </row>
    <row r="42" spans="2:5">
      <c r="B42" s="20" t="s">
        <v>49</v>
      </c>
      <c r="C42" s="21"/>
      <c r="D42" s="21" t="s">
        <v>50</v>
      </c>
      <c r="E42" s="20"/>
    </row>
  </sheetData>
  <mergeCells count="4">
    <mergeCell ref="C13:F13"/>
    <mergeCell ref="H13:K13"/>
    <mergeCell ref="M13:P13"/>
    <mergeCell ref="R13:U13"/>
  </mergeCells>
  <pageMargins left="0.7" right="0.7" top="0.75" bottom="0.75" header="0.3" footer="0.3"/>
  <pageSetup paperSize="8" scale="6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 смета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Spectre</cp:lastModifiedBy>
  <cp:revision>2</cp:revision>
  <dcterms:created xsi:type="dcterms:W3CDTF">2015-09-01T20:04:00Z</dcterms:created>
  <cp:lastPrinted>2024-08-06T16:55:00Z</cp:lastPrinted>
  <dcterms:modified xsi:type="dcterms:W3CDTF">2025-05-08T09:36:03Z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ICV">
    <vt:lpwstr>6A3F1CD2AEFC4A1D9D85119E0C69F555_13</vt:lpwstr>
  </property>
  <property fmtid="{D5CDD505-2E9C-101B-9397-08002B2CF9AE}" pid="10" name="KSOProductBuildVer">
    <vt:lpwstr>1049-12.2.0.20795</vt:lpwstr>
  </property>
</Properties>
</file>